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O:\CEDResearch\McGowen_Innovation_Studies_Lab\IUCRC\PO Local Centers\"/>
    </mc:Choice>
  </mc:AlternateContent>
  <xr:revisionPtr revIDLastSave="0" documentId="13_ncr:1_{AB8207BE-969B-4523-8668-9AF3B62BF2A8}" xr6:coauthVersionLast="47" xr6:coauthVersionMax="47" xr10:uidLastSave="{00000000-0000-0000-0000-000000000000}"/>
  <bookViews>
    <workbookView xWindow="-28920" yWindow="-120" windowWidth="29040" windowHeight="15720" tabRatio="601" activeTab="3" xr2:uid="{00000000-000D-0000-FFFF-FFFF00000000}"/>
  </bookViews>
  <sheets>
    <sheet name="   Quant REPORT   " sheetId="14" r:id="rId1"/>
    <sheet name="Qual REPORT" sheetId="15" r:id="rId2"/>
    <sheet name="Figures" sheetId="17" r:id="rId3"/>
    <sheet name="       DATA_IN       " sheetId="1" r:id="rId4"/>
    <sheet name="Codebook" sheetId="16" r:id="rId5"/>
  </sheets>
  <definedNames>
    <definedName name="_xlnm.Print_Area" localSheetId="3">'       DATA_IN       '!$D$3:$AC$7</definedName>
    <definedName name="_xlnm.Print_Area" localSheetId="0">'   Quant REPORT   '!$A$1:$AE$86</definedName>
    <definedName name="_xlnm.Print_Area" localSheetId="2">Figures!$A$1:$T$56</definedName>
    <definedName name="_xlnm.Print_Area" localSheetId="1">'Qual REPORT'!$A$1:$A$41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15" l="1"/>
  <c r="A42" i="15"/>
  <c r="A43" i="15"/>
  <c r="A44" i="15"/>
  <c r="A45" i="15"/>
  <c r="A46" i="15"/>
  <c r="A47" i="15"/>
  <c r="A48" i="15"/>
  <c r="A49" i="15"/>
  <c r="A50" i="15"/>
  <c r="A51" i="15"/>
  <c r="A52" i="15"/>
  <c r="A53" i="15"/>
  <c r="A54" i="15"/>
  <c r="A24" i="15"/>
  <c r="A25" i="15"/>
  <c r="A26" i="15"/>
  <c r="A27" i="15"/>
  <c r="A28" i="15"/>
  <c r="A29" i="15"/>
  <c r="A30" i="15"/>
  <c r="A31" i="15"/>
  <c r="A32" i="15"/>
  <c r="A33" i="15"/>
  <c r="A34" i="15"/>
  <c r="A35" i="15"/>
  <c r="A9" i="15"/>
  <c r="A10" i="15"/>
  <c r="A11" i="15"/>
  <c r="A12" i="15"/>
  <c r="A13" i="15"/>
  <c r="A14" i="15"/>
  <c r="A15" i="15"/>
  <c r="A16" i="15"/>
  <c r="A17" i="15"/>
  <c r="A18" i="15"/>
  <c r="A23" i="15"/>
  <c r="A8" i="15"/>
  <c r="A40" i="15"/>
  <c r="A39" i="15"/>
  <c r="A38" i="15"/>
  <c r="A22" i="15"/>
  <c r="A21" i="15"/>
  <c r="A7" i="15"/>
  <c r="B55" i="1"/>
  <c r="AD85" i="14" l="1"/>
  <c r="AD84" i="14"/>
  <c r="AD83" i="14"/>
  <c r="AD82" i="14"/>
  <c r="AD81" i="14"/>
  <c r="AD80" i="14"/>
  <c r="AD79" i="14"/>
  <c r="AD78" i="14"/>
  <c r="AD77" i="14"/>
  <c r="AA85" i="14"/>
  <c r="AA84" i="14"/>
  <c r="AA83" i="14"/>
  <c r="AA82" i="14"/>
  <c r="AA81" i="14"/>
  <c r="AA80" i="14"/>
  <c r="AA79" i="14"/>
  <c r="AA78" i="14"/>
  <c r="AA77" i="14"/>
  <c r="U85" i="14"/>
  <c r="U84" i="14"/>
  <c r="U83" i="14"/>
  <c r="U82" i="14"/>
  <c r="U81" i="14"/>
  <c r="U80" i="14"/>
  <c r="U79" i="14"/>
  <c r="U78" i="14"/>
  <c r="U77" i="14"/>
  <c r="R85" i="14"/>
  <c r="R84" i="14"/>
  <c r="R83" i="14"/>
  <c r="R82" i="14"/>
  <c r="R81" i="14"/>
  <c r="R80" i="14"/>
  <c r="R79" i="14"/>
  <c r="R78" i="14"/>
  <c r="R77" i="14"/>
  <c r="Z67" i="1" l="1"/>
  <c r="Z66" i="1"/>
  <c r="Z65" i="1"/>
  <c r="Z64" i="1"/>
  <c r="Z63" i="1"/>
  <c r="Z62" i="1"/>
  <c r="Z61" i="1"/>
  <c r="Z60" i="1"/>
  <c r="Z59" i="1"/>
  <c r="Z58" i="1"/>
  <c r="Z57" i="1"/>
  <c r="Y67" i="1"/>
  <c r="Y66" i="1"/>
  <c r="Y65" i="1"/>
  <c r="Y64" i="1"/>
  <c r="Y63" i="1"/>
  <c r="Y62" i="1"/>
  <c r="Y61" i="1"/>
  <c r="Y60" i="1"/>
  <c r="Y59" i="1"/>
  <c r="Y58" i="1"/>
  <c r="Y57" i="1"/>
  <c r="X67" i="1"/>
  <c r="X66" i="1"/>
  <c r="X65" i="1"/>
  <c r="X64" i="1"/>
  <c r="X63" i="1"/>
  <c r="X62" i="1"/>
  <c r="X61" i="1"/>
  <c r="X60" i="1"/>
  <c r="X59" i="1"/>
  <c r="X58" i="1"/>
  <c r="X57" i="1"/>
  <c r="W67" i="1"/>
  <c r="W66" i="1"/>
  <c r="W65" i="1"/>
  <c r="W64" i="1"/>
  <c r="W63" i="1"/>
  <c r="W62" i="1"/>
  <c r="W61" i="1"/>
  <c r="W60" i="1"/>
  <c r="W59" i="1"/>
  <c r="W58" i="1"/>
  <c r="W57" i="1"/>
  <c r="V67" i="1"/>
  <c r="V66" i="1"/>
  <c r="V65" i="1"/>
  <c r="V64" i="1"/>
  <c r="V63" i="1"/>
  <c r="V62" i="1"/>
  <c r="V61" i="1"/>
  <c r="V60" i="1"/>
  <c r="V59" i="1"/>
  <c r="V58" i="1"/>
  <c r="V57" i="1"/>
  <c r="U67" i="1"/>
  <c r="U66" i="1"/>
  <c r="U65" i="1"/>
  <c r="U64" i="1"/>
  <c r="U63" i="1"/>
  <c r="U62" i="1"/>
  <c r="U61" i="1"/>
  <c r="U60" i="1"/>
  <c r="U59" i="1"/>
  <c r="U58" i="1"/>
  <c r="U57" i="1"/>
  <c r="T67" i="1"/>
  <c r="T66" i="1"/>
  <c r="T65" i="1"/>
  <c r="T64" i="1"/>
  <c r="T63" i="1"/>
  <c r="T62" i="1"/>
  <c r="T61" i="1"/>
  <c r="T60" i="1"/>
  <c r="T59" i="1"/>
  <c r="T58" i="1"/>
  <c r="T57" i="1"/>
  <c r="S67" i="1"/>
  <c r="S66" i="1"/>
  <c r="S65" i="1"/>
  <c r="S64" i="1"/>
  <c r="S63" i="1"/>
  <c r="S62" i="1"/>
  <c r="S61" i="1"/>
  <c r="S60" i="1"/>
  <c r="S59" i="1"/>
  <c r="S58" i="1"/>
  <c r="S57" i="1"/>
  <c r="R67" i="1"/>
  <c r="R66" i="1"/>
  <c r="R65" i="1"/>
  <c r="R64" i="1"/>
  <c r="R63" i="1"/>
  <c r="R62" i="1"/>
  <c r="R61" i="1"/>
  <c r="R60" i="1"/>
  <c r="R59" i="1"/>
  <c r="R58" i="1"/>
  <c r="R57" i="1"/>
  <c r="A6" i="15" l="1"/>
  <c r="AD24" i="14"/>
  <c r="AC24" i="14"/>
  <c r="AB24" i="14"/>
  <c r="AD22" i="14"/>
  <c r="AC22" i="14"/>
  <c r="AB22" i="14"/>
  <c r="AD13" i="14"/>
  <c r="AC13" i="14"/>
  <c r="AB13" i="14"/>
  <c r="Q67" i="1"/>
  <c r="P67" i="1"/>
  <c r="O67" i="1"/>
  <c r="N67" i="1"/>
  <c r="M67" i="1"/>
  <c r="L67" i="1"/>
  <c r="K67" i="1"/>
  <c r="J67" i="1"/>
  <c r="Q66" i="1"/>
  <c r="P66" i="1"/>
  <c r="O66" i="1"/>
  <c r="N66" i="1"/>
  <c r="M66" i="1"/>
  <c r="L66" i="1"/>
  <c r="K66" i="1"/>
  <c r="J66" i="1"/>
  <c r="Q65" i="1"/>
  <c r="P65" i="1"/>
  <c r="O65" i="1"/>
  <c r="N65" i="1"/>
  <c r="M65" i="1"/>
  <c r="L65" i="1"/>
  <c r="K65" i="1"/>
  <c r="J65" i="1"/>
  <c r="Q64" i="1"/>
  <c r="P64" i="1"/>
  <c r="O64" i="1"/>
  <c r="N64" i="1"/>
  <c r="M64" i="1"/>
  <c r="L64" i="1"/>
  <c r="K64" i="1"/>
  <c r="J64" i="1"/>
  <c r="Q63" i="1"/>
  <c r="P63" i="1"/>
  <c r="O63" i="1"/>
  <c r="N63" i="1"/>
  <c r="M63" i="1"/>
  <c r="L63" i="1"/>
  <c r="K63" i="1"/>
  <c r="J63" i="1"/>
  <c r="Q62" i="1"/>
  <c r="P62" i="1"/>
  <c r="O62" i="1"/>
  <c r="N62" i="1"/>
  <c r="M62" i="1"/>
  <c r="L62" i="1"/>
  <c r="K62" i="1"/>
  <c r="J62" i="1"/>
  <c r="Q61" i="1"/>
  <c r="P61" i="1"/>
  <c r="O61" i="1"/>
  <c r="N61" i="1"/>
  <c r="M61" i="1"/>
  <c r="L61" i="1"/>
  <c r="K61" i="1"/>
  <c r="J61" i="1"/>
  <c r="Q60" i="1"/>
  <c r="P60" i="1"/>
  <c r="O60" i="1"/>
  <c r="N60" i="1"/>
  <c r="M60" i="1"/>
  <c r="L60" i="1"/>
  <c r="K60" i="1"/>
  <c r="J60" i="1"/>
  <c r="Q59" i="1"/>
  <c r="P59" i="1"/>
  <c r="O59" i="1"/>
  <c r="N59" i="1"/>
  <c r="M59" i="1"/>
  <c r="L59" i="1"/>
  <c r="K59" i="1"/>
  <c r="J59" i="1"/>
  <c r="Q58" i="1"/>
  <c r="P58" i="1"/>
  <c r="O58" i="1"/>
  <c r="N58" i="1"/>
  <c r="M58" i="1"/>
  <c r="L58" i="1"/>
  <c r="K58" i="1"/>
  <c r="J58" i="1"/>
  <c r="Q57" i="1"/>
  <c r="P57" i="1"/>
  <c r="O57" i="1"/>
  <c r="N57" i="1"/>
  <c r="M57" i="1"/>
  <c r="L57" i="1"/>
  <c r="K57" i="1"/>
  <c r="J57" i="1"/>
  <c r="G57" i="1"/>
  <c r="H57" i="1"/>
  <c r="G58" i="1"/>
  <c r="H58" i="1"/>
  <c r="G59" i="1"/>
  <c r="H59" i="1"/>
  <c r="G60" i="1"/>
  <c r="H60" i="1"/>
  <c r="G61" i="1"/>
  <c r="H61" i="1"/>
  <c r="G62" i="1"/>
  <c r="H62" i="1"/>
  <c r="G63" i="1"/>
  <c r="H63" i="1"/>
  <c r="G64" i="1"/>
  <c r="H64" i="1"/>
  <c r="G65" i="1"/>
  <c r="H65" i="1"/>
  <c r="G66" i="1"/>
  <c r="H66" i="1"/>
  <c r="G67" i="1"/>
  <c r="H67" i="1"/>
  <c r="F67" i="1"/>
  <c r="F66" i="1"/>
  <c r="F65" i="1"/>
  <c r="F64" i="1"/>
  <c r="F63" i="1"/>
  <c r="F62" i="1"/>
  <c r="F61" i="1"/>
  <c r="F60" i="1"/>
  <c r="F59" i="1"/>
  <c r="F58" i="1"/>
  <c r="G13" i="14" s="1"/>
  <c r="F57" i="1"/>
  <c r="H73" i="1"/>
  <c r="G73" i="1"/>
  <c r="F73" i="1"/>
  <c r="K73" i="1"/>
  <c r="L73" i="1"/>
  <c r="M73" i="1"/>
  <c r="N73" i="1"/>
  <c r="O73" i="1"/>
  <c r="P73" i="1"/>
  <c r="Q73" i="1"/>
  <c r="R73" i="1"/>
  <c r="S73" i="1"/>
  <c r="T73" i="1"/>
  <c r="U73" i="1"/>
  <c r="V73" i="1"/>
  <c r="W73" i="1"/>
  <c r="X73" i="1"/>
  <c r="Y73" i="1"/>
  <c r="Z73" i="1"/>
  <c r="J73" i="1"/>
  <c r="S70" i="1"/>
  <c r="T70" i="1"/>
  <c r="U70" i="1"/>
  <c r="V70" i="1"/>
  <c r="W70" i="1"/>
  <c r="X70" i="1"/>
  <c r="Y70" i="1"/>
  <c r="Z70" i="1"/>
  <c r="R70" i="1"/>
  <c r="Q69" i="1"/>
  <c r="P69" i="1"/>
  <c r="O69" i="1"/>
  <c r="N69" i="1"/>
  <c r="M69" i="1"/>
  <c r="L69" i="1"/>
  <c r="K69" i="1"/>
  <c r="J69" i="1"/>
  <c r="H69" i="1"/>
  <c r="AA24" i="14" s="1"/>
  <c r="G69" i="1"/>
  <c r="AA22" i="14" s="1"/>
  <c r="F69" i="1"/>
  <c r="AA13" i="14" s="1"/>
  <c r="S71" i="1" l="1"/>
  <c r="K78" i="14"/>
  <c r="G78" i="14"/>
  <c r="V71" i="1"/>
  <c r="K81" i="14"/>
  <c r="G81" i="14"/>
  <c r="Y71" i="1"/>
  <c r="K84" i="14"/>
  <c r="G84" i="14"/>
  <c r="Z71" i="1"/>
  <c r="K85" i="14"/>
  <c r="G85" i="14"/>
  <c r="U71" i="1"/>
  <c r="K80" i="14"/>
  <c r="G80" i="14"/>
  <c r="X71" i="1"/>
  <c r="G83" i="14"/>
  <c r="K83" i="14"/>
  <c r="T71" i="1"/>
  <c r="G79" i="14"/>
  <c r="K79" i="14"/>
  <c r="W71" i="1"/>
  <c r="K82" i="14"/>
  <c r="G82" i="14"/>
  <c r="R71" i="1"/>
  <c r="K77" i="14"/>
  <c r="G77" i="14"/>
  <c r="F75" i="1"/>
  <c r="G75" i="1"/>
  <c r="Q13" i="14"/>
  <c r="Y13" i="14"/>
  <c r="Y24" i="14"/>
  <c r="Q24" i="14"/>
  <c r="I24" i="14"/>
  <c r="U24" i="14"/>
  <c r="M24" i="14"/>
  <c r="M36" i="14"/>
  <c r="I36" i="14"/>
  <c r="Q36" i="14"/>
  <c r="U36" i="14"/>
  <c r="Y36" i="14"/>
  <c r="M13" i="14"/>
  <c r="Y22" i="14"/>
  <c r="Q22" i="14"/>
  <c r="I22" i="14"/>
  <c r="U13" i="14"/>
  <c r="U22" i="14"/>
  <c r="M22" i="14"/>
  <c r="S13" i="14"/>
  <c r="O22" i="14"/>
  <c r="K24" i="14"/>
  <c r="G36" i="14"/>
  <c r="W36" i="14"/>
  <c r="W13" i="14"/>
  <c r="S22" i="14"/>
  <c r="O24" i="14"/>
  <c r="K36" i="14"/>
  <c r="I13" i="14"/>
  <c r="K13" i="14"/>
  <c r="G22" i="14"/>
  <c r="W22" i="14"/>
  <c r="S24" i="14"/>
  <c r="O36" i="14"/>
  <c r="O13" i="14"/>
  <c r="K22" i="14"/>
  <c r="G24" i="14"/>
  <c r="W24" i="14"/>
  <c r="S36" i="14"/>
  <c r="V75" i="1" l="1"/>
  <c r="P75" i="1"/>
  <c r="A3" i="15"/>
  <c r="A2" i="15"/>
  <c r="A1" i="15"/>
  <c r="X75" i="1" l="1"/>
  <c r="U75" i="1"/>
  <c r="Z75" i="1"/>
  <c r="Y75" i="1"/>
  <c r="W75" i="1"/>
  <c r="O75" i="1"/>
  <c r="S75" i="1"/>
  <c r="Q75" i="1"/>
  <c r="T75" i="1"/>
  <c r="N75" i="1"/>
  <c r="M75" i="1"/>
  <c r="L75" i="1"/>
  <c r="K75" i="1"/>
  <c r="J75" i="1"/>
  <c r="H75" i="1"/>
  <c r="Z74" i="1"/>
  <c r="V74" i="1"/>
  <c r="R74" i="1"/>
  <c r="N74" i="1"/>
  <c r="J74" i="1"/>
  <c r="Y74" i="1"/>
  <c r="U74" i="1"/>
  <c r="Q74" i="1"/>
  <c r="M74" i="1"/>
  <c r="G74" i="1"/>
  <c r="X74" i="1"/>
  <c r="T74" i="1"/>
  <c r="P74" i="1"/>
  <c r="L74" i="1"/>
  <c r="H74" i="1"/>
  <c r="W74" i="1"/>
  <c r="S74" i="1"/>
  <c r="O74" i="1"/>
  <c r="K74" i="1"/>
  <c r="F74" i="1"/>
  <c r="AD67" i="14"/>
  <c r="AC67" i="14"/>
  <c r="AB67" i="14"/>
  <c r="AD56" i="14"/>
  <c r="AC56" i="14"/>
  <c r="AB56" i="14"/>
  <c r="AD47" i="14"/>
  <c r="AC47" i="14"/>
  <c r="AB47" i="14"/>
  <c r="AD45" i="14"/>
  <c r="AC45" i="14"/>
  <c r="AB45" i="14"/>
  <c r="AD43" i="14"/>
  <c r="AC43" i="14"/>
  <c r="AB43" i="14"/>
  <c r="AD41" i="14"/>
  <c r="AC41" i="14"/>
  <c r="AB41" i="14"/>
  <c r="AC39" i="14"/>
  <c r="AD39" i="14"/>
  <c r="AB39" i="14"/>
  <c r="AD36" i="14"/>
  <c r="AC36" i="14"/>
  <c r="AB36" i="14"/>
  <c r="AA36" i="14"/>
  <c r="W67" i="14"/>
  <c r="S67" i="14"/>
  <c r="O67" i="14"/>
  <c r="K67" i="14"/>
  <c r="G67" i="14"/>
  <c r="W56" i="14"/>
  <c r="S56" i="14"/>
  <c r="O56" i="14"/>
  <c r="K56" i="14"/>
  <c r="G56" i="14"/>
  <c r="W47" i="14"/>
  <c r="S47" i="14"/>
  <c r="O47" i="14"/>
  <c r="K47" i="14"/>
  <c r="G47" i="14"/>
  <c r="W45" i="14"/>
  <c r="S45" i="14"/>
  <c r="O45" i="14"/>
  <c r="K45" i="14"/>
  <c r="G45" i="14"/>
  <c r="W43" i="14"/>
  <c r="S43" i="14"/>
  <c r="O43" i="14"/>
  <c r="K43" i="14"/>
  <c r="G43" i="14"/>
  <c r="W41" i="14"/>
  <c r="S41" i="14"/>
  <c r="O41" i="14"/>
  <c r="K41" i="14"/>
  <c r="G41" i="14"/>
  <c r="W39" i="14"/>
  <c r="S39" i="14"/>
  <c r="O39" i="14"/>
  <c r="G39" i="14"/>
  <c r="AA39" i="14"/>
  <c r="AA41" i="14"/>
  <c r="AA43" i="14"/>
  <c r="AA45" i="14"/>
  <c r="AA47" i="14"/>
  <c r="AA56" i="14"/>
  <c r="AA67" i="14"/>
  <c r="K39" i="14" l="1"/>
  <c r="I39" i="14" s="1"/>
  <c r="U41" i="14"/>
  <c r="Y41" i="14"/>
  <c r="M47" i="14"/>
  <c r="U56" i="14"/>
  <c r="U67" i="14"/>
  <c r="M41" i="14"/>
  <c r="Q41" i="14"/>
  <c r="I43" i="14"/>
  <c r="I45" i="14"/>
  <c r="Q56" i="14"/>
  <c r="Y56" i="14"/>
  <c r="I47" i="14"/>
  <c r="I41" i="14"/>
  <c r="Q43" i="14"/>
  <c r="Y45" i="14"/>
  <c r="U47" i="14"/>
  <c r="Q45" i="14"/>
  <c r="Y43" i="14"/>
  <c r="U45" i="14"/>
  <c r="Q47" i="14"/>
  <c r="I67" i="14"/>
  <c r="Q67" i="14"/>
  <c r="Y67" i="14"/>
  <c r="M43" i="14"/>
  <c r="M56" i="14"/>
  <c r="U43" i="14"/>
  <c r="M45" i="14"/>
  <c r="Y47" i="14"/>
  <c r="I56" i="14"/>
  <c r="M67" i="14"/>
  <c r="Y39" i="14" l="1"/>
  <c r="U39" i="14"/>
  <c r="M39" i="14"/>
  <c r="Q39" i="14"/>
  <c r="R75" i="1"/>
</calcChain>
</file>

<file path=xl/sharedStrings.xml><?xml version="1.0" encoding="utf-8"?>
<sst xmlns="http://schemas.openxmlformats.org/spreadsheetml/2006/main" count="441" uniqueCount="258">
  <si>
    <t>%</t>
  </si>
  <si>
    <t>INDIVIDUAL FREQUENCIES</t>
  </si>
  <si>
    <t>N</t>
  </si>
  <si>
    <t>THIS CENTER</t>
  </si>
  <si>
    <t>MEAN</t>
  </si>
  <si>
    <t>Current</t>
  </si>
  <si>
    <t>Year</t>
  </si>
  <si>
    <t>Previous</t>
  </si>
  <si>
    <t>NATIONAL</t>
  </si>
  <si>
    <t>missing cases</t>
  </si>
  <si>
    <t>total(count)</t>
  </si>
  <si>
    <t>S.D.</t>
  </si>
  <si>
    <t>Not Satisfied</t>
  </si>
  <si>
    <t>b</t>
  </si>
  <si>
    <t>c</t>
  </si>
  <si>
    <t>d</t>
  </si>
  <si>
    <t>e</t>
  </si>
  <si>
    <t>f</t>
  </si>
  <si>
    <t>a</t>
  </si>
  <si>
    <t>Slightly Satisfied</t>
  </si>
  <si>
    <t>Somewhat Satisfied</t>
  </si>
  <si>
    <t>Quite Satisfied</t>
  </si>
  <si>
    <t>Very Satisfied</t>
  </si>
  <si>
    <t>MEANS</t>
  </si>
  <si>
    <t>Table 1: RESEARCH PROGRAM</t>
  </si>
  <si>
    <t>Same</t>
  </si>
  <si>
    <t>More Applied</t>
  </si>
  <si>
    <t>Much More Applied</t>
  </si>
  <si>
    <t>Table 2: INVESTIGATOR OUTCOMES</t>
  </si>
  <si>
    <t xml:space="preserve">5) </t>
  </si>
  <si>
    <t>FACULTY DATA ENTRY SHEET</t>
  </si>
  <si>
    <t>basic/applied</t>
  </si>
  <si>
    <t>Individual Frequencies Calculation Sheet</t>
  </si>
  <si>
    <t>Missing Cases Sheet</t>
  </si>
  <si>
    <t>The possible range of</t>
  </si>
  <si>
    <t>valid values for specified</t>
  </si>
  <si>
    <t>survey items corresponds</t>
  </si>
  <si>
    <t>to the ranges listed in</t>
  </si>
  <si>
    <t>is represented by the</t>
  </si>
  <si>
    <t>color-coding for each</t>
  </si>
  <si>
    <t>item.</t>
  </si>
  <si>
    <t>the purple "range" box, and</t>
  </si>
  <si>
    <t>range box</t>
  </si>
  <si>
    <t>Red Cells indicate a wrong</t>
  </si>
  <si>
    <t>value for that question.</t>
  </si>
  <si>
    <t>Impact</t>
  </si>
  <si>
    <t>Very Positive</t>
  </si>
  <si>
    <t>Access to useful equipment.</t>
  </si>
  <si>
    <t>6)</t>
  </si>
  <si>
    <t>Table 3: SATISFACTION</t>
  </si>
  <si>
    <t>Accomplishment</t>
  </si>
  <si>
    <t>Research Contracts/Grants</t>
  </si>
  <si>
    <t>Recognition</t>
  </si>
  <si>
    <t xml:space="preserve"> Equipment</t>
  </si>
  <si>
    <t>Administration/Operations</t>
  </si>
  <si>
    <t>1) Compared to the research projects which you typically conduct outside the center, would you describe your current CENTER-funded research as:</t>
  </si>
  <si>
    <t>2) During the past year, how satisfied were you with the following:</t>
  </si>
  <si>
    <t>a) Quality of the center supported research program</t>
  </si>
  <si>
    <t>my professional goals</t>
  </si>
  <si>
    <t xml:space="preserve">4) </t>
  </si>
  <si>
    <t>Which option best expresses your current intentions?</t>
  </si>
  <si>
    <t xml:space="preserve">Next year I will submit my best research </t>
  </si>
  <si>
    <t>ideas in a center funded proposal</t>
  </si>
  <si>
    <t>During the past year, how satisfied were you with center administrative operations?</t>
  </si>
  <si>
    <t>Ability to publish my work in quality proceedings</t>
  </si>
  <si>
    <t>Definitely Not</t>
  </si>
  <si>
    <t>National SD</t>
  </si>
  <si>
    <t>Much More Basic</t>
  </si>
  <si>
    <t>More Basic</t>
  </si>
  <si>
    <t>No Impact</t>
  </si>
  <si>
    <t>Positive Impact</t>
  </si>
  <si>
    <t>Somewhat</t>
  </si>
  <si>
    <t>Moderately</t>
  </si>
  <si>
    <t xml:space="preserve">Positive Impact </t>
  </si>
  <si>
    <t>Extremely</t>
  </si>
  <si>
    <t>Probably Not</t>
  </si>
  <si>
    <t>Uncertain</t>
  </si>
  <si>
    <t>Probably Yes</t>
  </si>
  <si>
    <t>Definitely Yes</t>
  </si>
  <si>
    <t xml:space="preserve">b) Relevance of the center’s research program to </t>
  </si>
  <si>
    <t>Opportunities for research contracts/grants.</t>
  </si>
  <si>
    <t>The recognition I receive for the work I do.</t>
  </si>
  <si>
    <t>Ability to support graduate students.</t>
  </si>
  <si>
    <t xml:space="preserve"> and journals.</t>
  </si>
  <si>
    <t xml:space="preserve">During the past year, what impact has participation in the center had for YOU in the following areas? </t>
  </si>
  <si>
    <t>The feeling of accomplishment I get from the</t>
  </si>
  <si>
    <t xml:space="preserve">research I do. </t>
  </si>
  <si>
    <t>3)  How can the center improve its research program? What features of the center’s research program do you definitely want to see continued into the future?</t>
  </si>
  <si>
    <t xml:space="preserve">7b) How can the center improve its administration and operations program? </t>
  </si>
  <si>
    <t>7c) Are there any features of the administration and operations you are particularly pleased with?</t>
  </si>
  <si>
    <t>improve research</t>
  </si>
  <si>
    <t>Center ID</t>
  </si>
  <si>
    <t>Survey ID</t>
  </si>
  <si>
    <t>Q1L</t>
  </si>
  <si>
    <t>Q2aL, Q1aS</t>
  </si>
  <si>
    <t>Q2bL, Q1bS</t>
  </si>
  <si>
    <t>Q3L, Q2S</t>
  </si>
  <si>
    <t>Q4aL</t>
  </si>
  <si>
    <t>Q4bL</t>
  </si>
  <si>
    <t>Q4cL</t>
  </si>
  <si>
    <t>Q4dL</t>
  </si>
  <si>
    <t>Q4eL</t>
  </si>
  <si>
    <t>Q4fL</t>
  </si>
  <si>
    <t>Q5L, Q3S</t>
  </si>
  <si>
    <t>Q6L, Q4S</t>
  </si>
  <si>
    <t>CenterID</t>
  </si>
  <si>
    <t>SurveyID</t>
  </si>
  <si>
    <t>Q1</t>
  </si>
  <si>
    <t>Q2_1</t>
  </si>
  <si>
    <t>Q2_2</t>
  </si>
  <si>
    <t>Q3</t>
  </si>
  <si>
    <t>Q4_1</t>
  </si>
  <si>
    <t>Q4_2</t>
  </si>
  <si>
    <t>Q4_3</t>
  </si>
  <si>
    <t>Q4_4</t>
  </si>
  <si>
    <t>Q4_5</t>
  </si>
  <si>
    <t>Q4_6</t>
  </si>
  <si>
    <t>Q5</t>
  </si>
  <si>
    <t>Q6</t>
  </si>
  <si>
    <t>Q7a_1</t>
  </si>
  <si>
    <t>Q7a_2</t>
  </si>
  <si>
    <t>Q7a_3</t>
  </si>
  <si>
    <t>Q7a_4</t>
  </si>
  <si>
    <t>Q7a_5</t>
  </si>
  <si>
    <t>Q7a_6</t>
  </si>
  <si>
    <t>Q7a_7</t>
  </si>
  <si>
    <t>Q7a_8</t>
  </si>
  <si>
    <t>Q7a_9</t>
  </si>
  <si>
    <t>Q7a_9_TEXT</t>
  </si>
  <si>
    <t>Q7b</t>
  </si>
  <si>
    <t>Q7c</t>
  </si>
  <si>
    <t>a. Communication</t>
  </si>
  <si>
    <t>b. Planning &amp; development of research program</t>
  </si>
  <si>
    <t>c. Management of projects</t>
  </si>
  <si>
    <t>d. Project selection</t>
  </si>
  <si>
    <t>e. Proposals &amp; publications</t>
  </si>
  <si>
    <t>f. Technology transfer</t>
  </si>
  <si>
    <t>g. Intellectual property</t>
  </si>
  <si>
    <t>h. Fundraising</t>
  </si>
  <si>
    <t>i. Other</t>
  </si>
  <si>
    <t>other_text</t>
  </si>
  <si>
    <t>How improve</t>
  </si>
  <si>
    <t>positive features</t>
  </si>
  <si>
    <t>Comparative Norms Sheet</t>
  </si>
  <si>
    <t xml:space="preserve">total # of respondents = </t>
  </si>
  <si>
    <t>Current Year Mean</t>
  </si>
  <si>
    <t>National N</t>
  </si>
  <si>
    <t>National %</t>
  </si>
  <si>
    <t>Variable Label</t>
  </si>
  <si>
    <t>Question Text/Description</t>
  </si>
  <si>
    <t>Response coding</t>
  </si>
  <si>
    <t>NCSU assigned center ID number</t>
  </si>
  <si>
    <t>Numeric, 1-3 digits</t>
  </si>
  <si>
    <t>Evaluator assigned respondent ID number</t>
  </si>
  <si>
    <t>Numeric</t>
  </si>
  <si>
    <t>Compared to the research projects which you typically conduct outside the center, would you describe your current CENTER-funded research as:</t>
  </si>
  <si>
    <t xml:space="preserve">How can the center improve its research program? What features of the center’s research program do you definitely want to see continued into the future? </t>
  </si>
  <si>
    <t>Which option best expresses your current intentions? Next year I will submit my best research ideas in a center funded proposal.</t>
  </si>
  <si>
    <t>Research Quality</t>
  </si>
  <si>
    <t>Research Relevance</t>
  </si>
  <si>
    <t>Publish Quality</t>
  </si>
  <si>
    <t>Previous Year Mean</t>
  </si>
  <si>
    <t>National Mean</t>
  </si>
  <si>
    <t>Commitment</t>
  </si>
  <si>
    <t>mis-keyed</t>
  </si>
  <si>
    <t>Support Graduate Students</t>
  </si>
  <si>
    <t>open-ended text; 1=comment, 0=no comment</t>
  </si>
  <si>
    <t>How can the area(s) be improved? Please identify by letter if listed above, and comment.</t>
  </si>
  <si>
    <t>Are there any features of the administration and operations you are particularly pleased with?  Please identify by letter if listed above, and comment.</t>
  </si>
  <si>
    <t>1 = selected</t>
  </si>
  <si>
    <r>
      <t xml:space="preserve">During the past year, how satisfied were you with the following: </t>
    </r>
    <r>
      <rPr>
        <b/>
        <sz val="11"/>
        <color theme="1"/>
        <rFont val="Calibri"/>
        <family val="2"/>
        <scheme val="minor"/>
      </rPr>
      <t>Quality of the center supported research 
program</t>
    </r>
  </si>
  <si>
    <r>
      <t xml:space="preserve">During the past year, how satisfied were you with the following: </t>
    </r>
    <r>
      <rPr>
        <b/>
        <sz val="11"/>
        <color theme="1"/>
        <rFont val="Calibri"/>
        <family val="2"/>
        <scheme val="minor"/>
      </rPr>
      <t>Relevance of the center’s research 
program to my professional goals</t>
    </r>
  </si>
  <si>
    <r>
      <t>During the past year, what impact has participation in the center had for YOU in the following areas?</t>
    </r>
    <r>
      <rPr>
        <b/>
        <sz val="11"/>
        <color theme="1"/>
        <rFont val="Calibri"/>
        <family val="2"/>
        <scheme val="minor"/>
      </rPr>
      <t xml:space="preserve"> Feeling of accomplishment I get from the research I do</t>
    </r>
  </si>
  <si>
    <r>
      <t xml:space="preserve">During the past year, what impact has participation in the center had for YOU in the following areas? </t>
    </r>
    <r>
      <rPr>
        <b/>
        <sz val="11"/>
        <color theme="1"/>
        <rFont val="Calibri"/>
        <family val="2"/>
        <scheme val="minor"/>
      </rPr>
      <t xml:space="preserve">Opportunities for research contracts/grants </t>
    </r>
  </si>
  <si>
    <r>
      <t xml:space="preserve">During the past year, what impact has participation in the center had for YOU in the following areas? </t>
    </r>
    <r>
      <rPr>
        <b/>
        <sz val="11"/>
        <color theme="1"/>
        <rFont val="Calibri"/>
        <family val="2"/>
        <scheme val="minor"/>
      </rPr>
      <t xml:space="preserve">Recognition I receive for the work I do </t>
    </r>
  </si>
  <si>
    <r>
      <t xml:space="preserve">During the past year, what impact has participation in the center had for YOU in the following areas? </t>
    </r>
    <r>
      <rPr>
        <b/>
        <sz val="11"/>
        <color theme="1"/>
        <rFont val="Calibri"/>
        <family val="2"/>
        <scheme val="minor"/>
      </rPr>
      <t>Access to useful equipment</t>
    </r>
  </si>
  <si>
    <r>
      <t xml:space="preserve">During the past year, what impact has participation in the center had for YOU in the following areas? </t>
    </r>
    <r>
      <rPr>
        <b/>
        <sz val="11"/>
        <color theme="1"/>
        <rFont val="Calibri"/>
        <family val="2"/>
        <scheme val="minor"/>
      </rPr>
      <t>Ability to support graduate students</t>
    </r>
  </si>
  <si>
    <r>
      <t xml:space="preserve">During the past year, what impact has participation in the center had for YOU in the following areas? </t>
    </r>
    <r>
      <rPr>
        <b/>
        <sz val="11"/>
        <color theme="1"/>
        <rFont val="Calibri"/>
        <family val="2"/>
        <scheme val="minor"/>
      </rPr>
      <t>Ability to publish my work in quality proceedings and journals</t>
    </r>
  </si>
  <si>
    <r>
      <t xml:space="preserve">How can the center improve its administration and operations? Please mark areas that need improvement. -- </t>
    </r>
    <r>
      <rPr>
        <b/>
        <sz val="10"/>
        <rFont val="Arial"/>
        <family val="2"/>
      </rPr>
      <t>a. Communication</t>
    </r>
  </si>
  <si>
    <r>
      <t xml:space="preserve">How can the center improve its administration and operations? Please mark areas that need improvement. -- </t>
    </r>
    <r>
      <rPr>
        <b/>
        <sz val="10"/>
        <rFont val="Arial"/>
        <family val="2"/>
      </rPr>
      <t>b. Planning &amp; development of research program</t>
    </r>
  </si>
  <si>
    <r>
      <t xml:space="preserve">How can the center improve its administration and operations? Please mark areas that need improvement. -- </t>
    </r>
    <r>
      <rPr>
        <b/>
        <sz val="10"/>
        <rFont val="Arial"/>
        <family val="2"/>
      </rPr>
      <t>c. Management of projects</t>
    </r>
  </si>
  <si>
    <r>
      <t xml:space="preserve">How can the center improve its administration and operations? Please mark areas that need improvement. -- </t>
    </r>
    <r>
      <rPr>
        <b/>
        <sz val="10"/>
        <rFont val="Arial"/>
        <family val="2"/>
      </rPr>
      <t>d. Project selection</t>
    </r>
  </si>
  <si>
    <r>
      <t xml:space="preserve">How can the center improve its administration and operations? Please mark areas that need improvement. -- </t>
    </r>
    <r>
      <rPr>
        <b/>
        <sz val="10"/>
        <rFont val="Arial"/>
        <family val="2"/>
      </rPr>
      <t>e. Proposals &amp; publications</t>
    </r>
  </si>
  <si>
    <r>
      <t xml:space="preserve">How can the center improve its administration and operations? Please mark areas that need improvement. -- </t>
    </r>
    <r>
      <rPr>
        <b/>
        <sz val="10"/>
        <rFont val="Arial"/>
        <family val="2"/>
      </rPr>
      <t>f. Technology transfer</t>
    </r>
  </si>
  <si>
    <r>
      <t>How can the center improve its administration and operations? Please mark areas that need improvement. --</t>
    </r>
    <r>
      <rPr>
        <b/>
        <sz val="10"/>
        <rFont val="Arial"/>
        <family val="2"/>
      </rPr>
      <t xml:space="preserve"> g. Intellectual property</t>
    </r>
  </si>
  <si>
    <r>
      <t xml:space="preserve">How can the center improve its administration and operations? Please mark areas that need improvement. -- </t>
    </r>
    <r>
      <rPr>
        <b/>
        <sz val="10"/>
        <rFont val="Arial"/>
        <family val="2"/>
      </rPr>
      <t>h. Fundraising</t>
    </r>
  </si>
  <si>
    <r>
      <t xml:space="preserve">How can the center improve its administration and operations? Please mark areas that need improvement. -- </t>
    </r>
    <r>
      <rPr>
        <b/>
        <sz val="10"/>
        <rFont val="Arial"/>
        <family val="2"/>
      </rPr>
      <t>i. Other</t>
    </r>
  </si>
  <si>
    <r>
      <t xml:space="preserve">How can the center improve its administration and operations? Please mark areas that need improvement. -- </t>
    </r>
    <r>
      <rPr>
        <b/>
        <sz val="10"/>
        <rFont val="Arial"/>
        <family val="2"/>
      </rPr>
      <t>other text</t>
    </r>
  </si>
  <si>
    <t>Current Year Sum</t>
  </si>
  <si>
    <t xml:space="preserve">3) </t>
  </si>
  <si>
    <t>How can the Center improve? Please mark areas that need improvement.</t>
  </si>
  <si>
    <t>Current Year</t>
  </si>
  <si>
    <t>Previous Year</t>
  </si>
  <si>
    <t>Individual Frequencies</t>
  </si>
  <si>
    <t>Previous Year N</t>
  </si>
  <si>
    <t>Previous Year %</t>
  </si>
  <si>
    <t>Table 4: AREAS FOR IMPROVEMENT</t>
  </si>
  <si>
    <t>b. Planning &amp; development 
of research program</t>
  </si>
  <si>
    <t>Likert; 1=much more basic, 2=more basic, 3=same, 4=more applied, 5=much more applied</t>
  </si>
  <si>
    <t>Likert; 1=not satisfied, 2=slightly satisfied, 3=somewhat satisfied, 4=quite satisfied, 5 = very satisfied</t>
  </si>
  <si>
    <t>Likert; 1=no impact, 2=slight impact, 3=moderate impact, 4=high impact, 5=very high impact, 9=N/A</t>
  </si>
  <si>
    <t>Likert; 1=Definitely not, 2=Probably not, 3=Uncertain, 4=Probably yes, 5=Definitely yes</t>
  </si>
  <si>
    <t>Current Year %</t>
  </si>
  <si>
    <t>NA</t>
  </si>
  <si>
    <t>CENTER NAME</t>
  </si>
  <si>
    <t>2025 Process/Outcome Faculty and Research Scientist Questionnaire</t>
  </si>
  <si>
    <t>Respondents: Feedback Provided by X Faculty of X Faculty Contacted</t>
  </si>
  <si>
    <t>Paste faculty data into the FACULTY DATA ENTRY SHEET to the right. 
Be sure to enter a SurveyID for each respondent to ensure all formulas work correctly.
Enter your center's previous year stats in the COMPARATIVE NORMS SHEET at the bottom of this page. Be sure you fill in all green cells in that section
The template is pre-populated with national norms from FY2024 (the most recently available data).
Be sure to update the Center name and response rate on the Quant report tab. 
Be sure to check for and delete blanks on the Qual report tab.</t>
  </si>
  <si>
    <t>Faculty ID 1</t>
  </si>
  <si>
    <t>Faculty ID 2</t>
  </si>
  <si>
    <t>Faculty ID 3</t>
  </si>
  <si>
    <t>Faculty ID 4</t>
  </si>
  <si>
    <t>Faculty ID 5</t>
  </si>
  <si>
    <t>Faculty ID 6</t>
  </si>
  <si>
    <t>Faculty ID 7</t>
  </si>
  <si>
    <t>Faculty ID 8</t>
  </si>
  <si>
    <t>Faculty ID 9</t>
  </si>
  <si>
    <t>Faculty ID 10</t>
  </si>
  <si>
    <t>Faculty ID 11</t>
  </si>
  <si>
    <t>Faculty ID 12</t>
  </si>
  <si>
    <t>Faculty ID 13</t>
  </si>
  <si>
    <t>Faculty ID 14</t>
  </si>
  <si>
    <t>Faculty ID 15</t>
  </si>
  <si>
    <t>Faculty ID 16</t>
  </si>
  <si>
    <t>Faculty ID 17</t>
  </si>
  <si>
    <t>Faculty ID 18</t>
  </si>
  <si>
    <t>Faculty ID 19</t>
  </si>
  <si>
    <t>Faculty ID 20</t>
  </si>
  <si>
    <t>Faculty ID 21</t>
  </si>
  <si>
    <t>Faculty ID 22</t>
  </si>
  <si>
    <t>Faculty ID 23</t>
  </si>
  <si>
    <t>Faculty ID 24</t>
  </si>
  <si>
    <t>Faculty ID 25</t>
  </si>
  <si>
    <t>Faculty ID 26</t>
  </si>
  <si>
    <t>Faculty ID 27</t>
  </si>
  <si>
    <t>Faculty ID 28</t>
  </si>
  <si>
    <t>Faculty ID 29</t>
  </si>
  <si>
    <t>Faculty ID 30</t>
  </si>
  <si>
    <t>Faculty ID 31</t>
  </si>
  <si>
    <t>Faculty ID 32</t>
  </si>
  <si>
    <t>Faculty ID 33</t>
  </si>
  <si>
    <t>Faculty ID 34</t>
  </si>
  <si>
    <t>Faculty ID 35</t>
  </si>
  <si>
    <t>Faculty ID 36</t>
  </si>
  <si>
    <t>Faculty ID 37</t>
  </si>
  <si>
    <t>Faculty ID 38</t>
  </si>
  <si>
    <t>Faculty ID 39</t>
  </si>
  <si>
    <t>Faculty ID 40</t>
  </si>
  <si>
    <t>Faculty ID 41</t>
  </si>
  <si>
    <t>Faculty ID 42</t>
  </si>
  <si>
    <t>Faculty ID 43</t>
  </si>
  <si>
    <t>Faculty ID 44</t>
  </si>
  <si>
    <t>Faculty ID 45</t>
  </si>
  <si>
    <t>Faculty ID 46</t>
  </si>
  <si>
    <t>Faculty ID 47</t>
  </si>
  <si>
    <t>Faculty ID 48</t>
  </si>
  <si>
    <t>Faculty ID 49</t>
  </si>
  <si>
    <t>Faculty ID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</si>
</sst>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00"/>
    <numFmt numFmtId="165" formatCode="00000"/>
    <numFmt numFmtId="166" formatCode=";;"/>
    <numFmt numFmtId="167" formatCode="0.0"/>
    <numFmt numFmtId="168" formatCode="0.0%"/>
  </numFmts>
  <fonts count="33" x14ac:knownFonts="1">
    <font>
      <sz val="10"/>
      <name val="Arial"/>
    </font>
    <font>
      <sz val="11"/>
      <color theme="1"/>
      <name val="Calibri"/>
      <family val="2"/>
      <scheme val="minor"/>
    </font>
    <font>
      <sz val="11"/>
      <color theme="1"/>
      <name val="Calibri"/>
      <family val="2"/>
      <scheme val="minor"/>
    </font>
    <font>
      <b/>
      <sz val="7"/>
      <name val="Arial"/>
      <family val="2"/>
    </font>
    <font>
      <b/>
      <sz val="8"/>
      <name val="Arial"/>
      <family val="2"/>
    </font>
    <font>
      <b/>
      <sz val="10"/>
      <name val="Arial"/>
      <family val="2"/>
    </font>
    <font>
      <b/>
      <sz val="11"/>
      <color indexed="39"/>
      <name val="Arial"/>
      <family val="2"/>
    </font>
    <font>
      <b/>
      <sz val="10"/>
      <color indexed="39"/>
      <name val="Arial"/>
      <family val="2"/>
    </font>
    <font>
      <sz val="10"/>
      <name val="Arial"/>
      <family val="2"/>
    </font>
    <font>
      <b/>
      <sz val="26"/>
      <color indexed="39"/>
      <name val="Arial"/>
      <family val="2"/>
    </font>
    <font>
      <b/>
      <sz val="10"/>
      <color indexed="13"/>
      <name val="Arial"/>
      <family val="2"/>
    </font>
    <font>
      <sz val="10"/>
      <color indexed="13"/>
      <name val="Arial"/>
      <family val="2"/>
    </font>
    <font>
      <sz val="10"/>
      <name val="Arial"/>
      <family val="2"/>
    </font>
    <font>
      <sz val="11"/>
      <color theme="1"/>
      <name val="Calibri"/>
      <family val="2"/>
      <scheme val="minor"/>
    </font>
    <font>
      <b/>
      <sz val="11"/>
      <color theme="1"/>
      <name val="Calibri"/>
      <family val="2"/>
      <scheme val="minor"/>
    </font>
    <font>
      <sz val="10"/>
      <name val="Calibri"/>
      <family val="2"/>
      <scheme val="minor"/>
    </font>
    <font>
      <b/>
      <sz val="12"/>
      <name val="Calibri"/>
      <family val="2"/>
      <scheme val="minor"/>
    </font>
    <font>
      <sz val="8"/>
      <name val="Calibri"/>
      <family val="2"/>
      <scheme val="minor"/>
    </font>
    <font>
      <b/>
      <u/>
      <sz val="10"/>
      <name val="Calibri"/>
      <family val="2"/>
      <scheme val="minor"/>
    </font>
    <font>
      <b/>
      <sz val="10"/>
      <name val="Calibri"/>
      <family val="2"/>
      <scheme val="minor"/>
    </font>
    <font>
      <b/>
      <sz val="9"/>
      <name val="Calibri"/>
      <family val="2"/>
      <scheme val="minor"/>
    </font>
    <font>
      <sz val="9"/>
      <name val="Calibri"/>
      <family val="2"/>
      <scheme val="minor"/>
    </font>
    <font>
      <sz val="7"/>
      <name val="Calibri"/>
      <family val="2"/>
      <scheme val="minor"/>
    </font>
    <font>
      <b/>
      <i/>
      <sz val="10"/>
      <name val="Calibri"/>
      <family val="2"/>
      <scheme val="minor"/>
    </font>
    <font>
      <sz val="6"/>
      <name val="Calibri"/>
      <family val="2"/>
      <scheme val="minor"/>
    </font>
    <font>
      <sz val="11"/>
      <name val="Calibri"/>
      <family val="2"/>
      <scheme val="minor"/>
    </font>
    <font>
      <b/>
      <u/>
      <sz val="8"/>
      <name val="Calibri"/>
      <family val="2"/>
      <scheme val="minor"/>
    </font>
    <font>
      <sz val="26"/>
      <color indexed="39"/>
      <name val="Arial"/>
      <family val="2"/>
    </font>
    <font>
      <b/>
      <sz val="8"/>
      <color rgb="FFFF0000"/>
      <name val="Arial"/>
      <family val="2"/>
    </font>
    <font>
      <sz val="10"/>
      <color indexed="8"/>
      <name val="Arial"/>
      <family val="2"/>
    </font>
    <font>
      <sz val="11"/>
      <color indexed="8"/>
      <name val="Calibri"/>
      <family val="2"/>
      <scheme val="minor"/>
    </font>
    <font>
      <b/>
      <sz val="11"/>
      <color rgb="FFFFFF00"/>
      <name val="Arial"/>
      <family val="2"/>
    </font>
    <font>
      <b/>
      <sz val="12"/>
      <color rgb="FFFF0000"/>
      <name val="Arial"/>
      <family val="2"/>
    </font>
  </fonts>
  <fills count="16">
    <fill>
      <patternFill patternType="none"/>
    </fill>
    <fill>
      <patternFill patternType="gray125"/>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42"/>
        <bgColor indexed="64"/>
      </patternFill>
    </fill>
    <fill>
      <patternFill patternType="solid">
        <fgColor indexed="10"/>
        <bgColor indexed="64"/>
      </patternFill>
    </fill>
    <fill>
      <patternFill patternType="solid">
        <fgColor indexed="35"/>
        <bgColor indexed="64"/>
      </patternFill>
    </fill>
    <fill>
      <patternFill patternType="solid">
        <fgColor indexed="50"/>
        <bgColor indexed="64"/>
      </patternFill>
    </fill>
    <fill>
      <patternFill patternType="solid">
        <fgColor indexed="20"/>
        <bgColor indexed="64"/>
      </patternFill>
    </fill>
    <fill>
      <patternFill patternType="solid">
        <fgColor rgb="FFFFFF00"/>
        <bgColor indexed="64"/>
      </patternFill>
    </fill>
    <fill>
      <patternFill patternType="solid">
        <fgColor theme="0" tint="-0.249977111117893"/>
        <bgColor indexed="64"/>
      </patternFill>
    </fill>
    <fill>
      <patternFill patternType="solid">
        <fgColor rgb="FF7030A0"/>
        <bgColor indexed="64"/>
      </patternFill>
    </fill>
    <fill>
      <patternFill patternType="solid">
        <fgColor theme="7" tint="0.59999389629810485"/>
        <bgColor indexed="64"/>
      </patternFill>
    </fill>
    <fill>
      <patternFill patternType="solid">
        <fgColor rgb="FF00B050"/>
        <bgColor indexed="64"/>
      </patternFill>
    </fill>
    <fill>
      <patternFill patternType="solid">
        <fgColor rgb="FF00FFFF"/>
        <bgColor indexed="64"/>
      </patternFill>
    </fill>
  </fills>
  <borders count="25">
    <border>
      <left/>
      <right/>
      <top/>
      <bottom/>
      <diagonal/>
    </border>
    <border>
      <left/>
      <right/>
      <top style="mediumDashDot">
        <color indexed="64"/>
      </top>
      <bottom style="mediumDashDot">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thick">
        <color indexed="64"/>
      </left>
      <right/>
      <top/>
      <bottom/>
      <diagonal/>
    </border>
    <border>
      <left style="thin">
        <color indexed="64"/>
      </left>
      <right/>
      <top/>
      <bottom/>
      <diagonal/>
    </border>
    <border>
      <left style="double">
        <color indexed="64"/>
      </left>
      <right/>
      <top/>
      <bottom/>
      <diagonal/>
    </border>
    <border>
      <left/>
      <right style="thin">
        <color indexed="64"/>
      </right>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thin">
        <color indexed="64"/>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top style="thin">
        <color auto="1"/>
      </top>
      <bottom/>
      <diagonal/>
    </border>
    <border>
      <left style="thin">
        <color indexed="64"/>
      </left>
      <right/>
      <top style="thin">
        <color indexed="64"/>
      </top>
      <bottom style="thin">
        <color indexed="64"/>
      </bottom>
      <diagonal/>
    </border>
  </borders>
  <cellStyleXfs count="5">
    <xf numFmtId="0" fontId="0" fillId="0" borderId="0"/>
    <xf numFmtId="9" fontId="12" fillId="0" borderId="0" applyFont="0" applyFill="0" applyBorder="0" applyAlignment="0" applyProtection="0"/>
    <xf numFmtId="0" fontId="13" fillId="0" borderId="0"/>
    <xf numFmtId="44" fontId="13" fillId="0" borderId="0" applyFont="0" applyFill="0" applyBorder="0" applyAlignment="0" applyProtection="0"/>
    <xf numFmtId="0" fontId="29" fillId="0" borderId="0"/>
  </cellStyleXfs>
  <cellXfs count="191">
    <xf numFmtId="0" fontId="0" fillId="0" borderId="0" xfId="0"/>
    <xf numFmtId="164" fontId="0" fillId="0" borderId="0" xfId="0" applyNumberFormat="1" applyAlignment="1">
      <alignment horizontal="center"/>
    </xf>
    <xf numFmtId="0" fontId="0" fillId="0" borderId="0" xfId="0" applyAlignment="1">
      <alignment horizontal="center"/>
    </xf>
    <xf numFmtId="0" fontId="0" fillId="2" borderId="0" xfId="0" applyFill="1" applyAlignment="1">
      <alignment horizontal="center"/>
    </xf>
    <xf numFmtId="165" fontId="0" fillId="0" borderId="0" xfId="0" applyNumberFormat="1" applyAlignment="1">
      <alignment horizontal="center"/>
    </xf>
    <xf numFmtId="0" fontId="0" fillId="4" borderId="1" xfId="0" applyFill="1" applyBorder="1" applyAlignment="1">
      <alignment horizontal="center"/>
    </xf>
    <xf numFmtId="0" fontId="0" fillId="3" borderId="0" xfId="0" applyFill="1" applyAlignment="1">
      <alignment horizontal="center"/>
    </xf>
    <xf numFmtId="164" fontId="0" fillId="3" borderId="0" xfId="0" applyNumberFormat="1" applyFill="1" applyAlignment="1">
      <alignment horizontal="center"/>
    </xf>
    <xf numFmtId="0" fontId="5" fillId="5" borderId="0" xfId="0" applyFont="1" applyFill="1" applyAlignment="1">
      <alignment horizontal="center"/>
    </xf>
    <xf numFmtId="0" fontId="0" fillId="5" borderId="0" xfId="0" applyFill="1" applyAlignment="1">
      <alignment horizontal="center"/>
    </xf>
    <xf numFmtId="0" fontId="3" fillId="3" borderId="4" xfId="0" applyFont="1" applyFill="1" applyBorder="1" applyAlignment="1">
      <alignment horizontal="center"/>
    </xf>
    <xf numFmtId="0" fontId="0" fillId="7" borderId="0" xfId="0" applyFill="1" applyAlignment="1">
      <alignment horizontal="center"/>
    </xf>
    <xf numFmtId="0" fontId="4" fillId="0" borderId="0" xfId="0" applyFont="1" applyAlignment="1">
      <alignment horizontal="right" textRotation="180"/>
    </xf>
    <xf numFmtId="0" fontId="4" fillId="0" borderId="0" xfId="0" applyFont="1" applyAlignment="1">
      <alignment horizontal="center" textRotation="180"/>
    </xf>
    <xf numFmtId="164" fontId="0" fillId="7" borderId="0" xfId="0" applyNumberFormat="1" applyFill="1" applyAlignment="1">
      <alignment horizontal="center"/>
    </xf>
    <xf numFmtId="0" fontId="6" fillId="7" borderId="0" xfId="0" applyFont="1" applyFill="1" applyAlignment="1">
      <alignment horizontal="center"/>
    </xf>
    <xf numFmtId="165" fontId="0" fillId="7" borderId="0" xfId="0" applyNumberFormat="1" applyFill="1" applyAlignment="1">
      <alignment horizontal="center"/>
    </xf>
    <xf numFmtId="164" fontId="5" fillId="3" borderId="0" xfId="0" applyNumberFormat="1" applyFont="1" applyFill="1" applyAlignment="1">
      <alignment horizontal="left"/>
    </xf>
    <xf numFmtId="0" fontId="9" fillId="2" borderId="0" xfId="0" applyFont="1" applyFill="1" applyAlignment="1">
      <alignment horizontal="left"/>
    </xf>
    <xf numFmtId="165" fontId="0" fillId="3" borderId="0" xfId="0" applyNumberFormat="1" applyFill="1" applyAlignment="1">
      <alignment horizontal="left"/>
    </xf>
    <xf numFmtId="0" fontId="5" fillId="2" borderId="0" xfId="0" applyFont="1" applyFill="1" applyAlignment="1">
      <alignment horizontal="left"/>
    </xf>
    <xf numFmtId="0" fontId="11" fillId="9" borderId="8" xfId="0" applyFont="1" applyFill="1" applyBorder="1" applyAlignment="1">
      <alignment horizontal="center"/>
    </xf>
    <xf numFmtId="164" fontId="10" fillId="9" borderId="8" xfId="0" applyNumberFormat="1" applyFont="1" applyFill="1" applyBorder="1" applyAlignment="1">
      <alignment horizontal="left"/>
    </xf>
    <xf numFmtId="0" fontId="0" fillId="6" borderId="1" xfId="0" applyFill="1" applyBorder="1" applyAlignment="1">
      <alignment horizontal="center"/>
    </xf>
    <xf numFmtId="164" fontId="0" fillId="9" borderId="4" xfId="0" applyNumberFormat="1" applyFill="1" applyBorder="1" applyAlignment="1">
      <alignment horizontal="center"/>
    </xf>
    <xf numFmtId="164" fontId="4" fillId="8" borderId="2" xfId="0" applyNumberFormat="1" applyFont="1" applyFill="1" applyBorder="1" applyAlignment="1">
      <alignment horizontal="center" textRotation="180"/>
    </xf>
    <xf numFmtId="0" fontId="4" fillId="8" borderId="2" xfId="0" applyFont="1" applyFill="1" applyBorder="1" applyAlignment="1">
      <alignment horizontal="center" textRotation="180"/>
    </xf>
    <xf numFmtId="1" fontId="4" fillId="8" borderId="2" xfId="0" applyNumberFormat="1" applyFont="1" applyFill="1" applyBorder="1" applyAlignment="1">
      <alignment horizontal="center" textRotation="180"/>
    </xf>
    <xf numFmtId="0" fontId="4" fillId="8" borderId="2" xfId="0" applyFont="1" applyFill="1" applyBorder="1" applyAlignment="1">
      <alignment horizontal="right" textRotation="180"/>
    </xf>
    <xf numFmtId="0" fontId="7" fillId="3" borderId="0" xfId="0" applyFont="1" applyFill="1" applyAlignment="1">
      <alignment horizontal="center"/>
    </xf>
    <xf numFmtId="0" fontId="15" fillId="0" borderId="0" xfId="0" applyFont="1"/>
    <xf numFmtId="0" fontId="16" fillId="0" borderId="6" xfId="0" applyFont="1" applyBorder="1"/>
    <xf numFmtId="0" fontId="15" fillId="0" borderId="6" xfId="0" applyFont="1" applyBorder="1"/>
    <xf numFmtId="0" fontId="15" fillId="0" borderId="10" xfId="0" applyFont="1" applyBorder="1"/>
    <xf numFmtId="0" fontId="15" fillId="0" borderId="11" xfId="0" applyFont="1" applyBorder="1"/>
    <xf numFmtId="0" fontId="17" fillId="0" borderId="12" xfId="0" applyFont="1" applyBorder="1"/>
    <xf numFmtId="0" fontId="19" fillId="0" borderId="13" xfId="0" applyFont="1" applyBorder="1"/>
    <xf numFmtId="0" fontId="18" fillId="0" borderId="14" xfId="0" applyFont="1" applyBorder="1" applyAlignment="1">
      <alignment horizontal="center"/>
    </xf>
    <xf numFmtId="0" fontId="18" fillId="0" borderId="15" xfId="0" applyFont="1" applyBorder="1" applyAlignment="1">
      <alignment horizontal="center"/>
    </xf>
    <xf numFmtId="0" fontId="18" fillId="0" borderId="6" xfId="0" applyFont="1" applyBorder="1" applyAlignment="1">
      <alignment horizontal="center"/>
    </xf>
    <xf numFmtId="0" fontId="20" fillId="0" borderId="6" xfId="0" applyFont="1" applyBorder="1" applyAlignment="1">
      <alignment horizontal="center"/>
    </xf>
    <xf numFmtId="166" fontId="21" fillId="0" borderId="6" xfId="0" applyNumberFormat="1" applyFont="1" applyBorder="1" applyAlignment="1">
      <alignment horizontal="center"/>
    </xf>
    <xf numFmtId="0" fontId="21" fillId="0" borderId="6" xfId="0" applyFont="1" applyBorder="1" applyAlignment="1">
      <alignment horizontal="center"/>
    </xf>
    <xf numFmtId="0" fontId="21" fillId="0" borderId="0" xfId="0" applyFont="1" applyAlignment="1">
      <alignment horizontal="center"/>
    </xf>
    <xf numFmtId="167" fontId="21" fillId="0" borderId="0" xfId="0" applyNumberFormat="1" applyFont="1" applyAlignment="1">
      <alignment horizontal="center"/>
    </xf>
    <xf numFmtId="0" fontId="15" fillId="0" borderId="0" xfId="0" applyFont="1" applyAlignment="1">
      <alignment horizontal="center"/>
    </xf>
    <xf numFmtId="9" fontId="21" fillId="0" borderId="0" xfId="1" applyFont="1" applyFill="1" applyAlignment="1">
      <alignment horizontal="center"/>
    </xf>
    <xf numFmtId="0" fontId="19" fillId="0" borderId="0" xfId="0" applyFont="1" applyAlignment="1">
      <alignment horizontal="center"/>
    </xf>
    <xf numFmtId="0" fontId="15" fillId="0" borderId="14" xfId="0" applyFont="1" applyBorder="1"/>
    <xf numFmtId="0" fontId="15" fillId="0" borderId="15" xfId="0" applyFont="1" applyBorder="1"/>
    <xf numFmtId="1" fontId="15" fillId="0" borderId="0" xfId="0" applyNumberFormat="1" applyFont="1"/>
    <xf numFmtId="1" fontId="21" fillId="0" borderId="0" xfId="0" applyNumberFormat="1" applyFont="1" applyAlignment="1">
      <alignment horizontal="center"/>
    </xf>
    <xf numFmtId="1" fontId="15" fillId="0" borderId="10" xfId="0" applyNumberFormat="1" applyFont="1" applyBorder="1"/>
    <xf numFmtId="9" fontId="15" fillId="0" borderId="0" xfId="1" applyFont="1" applyFill="1" applyAlignment="1">
      <alignment horizontal="center"/>
    </xf>
    <xf numFmtId="166" fontId="15" fillId="0" borderId="0" xfId="0" applyNumberFormat="1" applyFont="1"/>
    <xf numFmtId="2" fontId="19" fillId="0" borderId="10" xfId="0" applyNumberFormat="1" applyFont="1" applyBorder="1" applyAlignment="1">
      <alignment horizontal="center"/>
    </xf>
    <xf numFmtId="2" fontId="19" fillId="0" borderId="11" xfId="0" applyNumberFormat="1" applyFont="1" applyBorder="1" applyAlignment="1">
      <alignment horizontal="center"/>
    </xf>
    <xf numFmtId="2" fontId="19" fillId="0" borderId="0" xfId="0" applyNumberFormat="1" applyFont="1" applyAlignment="1">
      <alignment horizontal="center"/>
    </xf>
    <xf numFmtId="0" fontId="19" fillId="0" borderId="5" xfId="0" applyFont="1" applyBorder="1" applyAlignment="1">
      <alignment horizontal="center"/>
    </xf>
    <xf numFmtId="0" fontId="15" fillId="0" borderId="5" xfId="0" applyFont="1" applyBorder="1"/>
    <xf numFmtId="0" fontId="15" fillId="0" borderId="5" xfId="0" applyFont="1" applyBorder="1" applyAlignment="1">
      <alignment horizontal="center"/>
    </xf>
    <xf numFmtId="2" fontId="19" fillId="0" borderId="5" xfId="0" applyNumberFormat="1" applyFont="1" applyBorder="1" applyAlignment="1">
      <alignment horizontal="center"/>
    </xf>
    <xf numFmtId="0" fontId="15" fillId="0" borderId="16" xfId="0" applyFont="1" applyBorder="1"/>
    <xf numFmtId="0" fontId="18" fillId="0" borderId="17" xfId="0" applyFont="1" applyBorder="1" applyAlignment="1">
      <alignment horizontal="center"/>
    </xf>
    <xf numFmtId="0" fontId="18" fillId="0" borderId="18" xfId="0" applyFont="1" applyBorder="1" applyAlignment="1">
      <alignment horizontal="center"/>
    </xf>
    <xf numFmtId="0" fontId="18" fillId="0" borderId="5" xfId="0" applyFont="1" applyBorder="1" applyAlignment="1">
      <alignment horizontal="center"/>
    </xf>
    <xf numFmtId="2" fontId="15" fillId="0" borderId="0" xfId="0" applyNumberFormat="1" applyFont="1" applyAlignment="1">
      <alignment horizontal="center"/>
    </xf>
    <xf numFmtId="167" fontId="15" fillId="0" borderId="0" xfId="0" applyNumberFormat="1" applyFont="1" applyAlignment="1">
      <alignment horizontal="center"/>
    </xf>
    <xf numFmtId="0" fontId="15" fillId="0" borderId="19" xfId="0" applyFont="1" applyBorder="1"/>
    <xf numFmtId="166" fontId="15" fillId="0" borderId="0" xfId="0" applyNumberFormat="1" applyFont="1" applyAlignment="1">
      <alignment horizontal="center"/>
    </xf>
    <xf numFmtId="9" fontId="15" fillId="0" borderId="0" xfId="1" applyFont="1" applyFill="1" applyBorder="1" applyAlignment="1">
      <alignment horizontal="center"/>
    </xf>
    <xf numFmtId="2" fontId="19" fillId="0" borderId="9" xfId="0" applyNumberFormat="1" applyFont="1" applyBorder="1" applyAlignment="1">
      <alignment horizontal="center"/>
    </xf>
    <xf numFmtId="0" fontId="19" fillId="0" borderId="9" xfId="0" applyFont="1" applyBorder="1" applyAlignment="1">
      <alignment horizontal="center"/>
    </xf>
    <xf numFmtId="167" fontId="15" fillId="0" borderId="6" xfId="0" applyNumberFormat="1" applyFont="1" applyBorder="1" applyAlignment="1">
      <alignment horizontal="center"/>
    </xf>
    <xf numFmtId="0" fontId="15" fillId="0" borderId="6" xfId="0" applyFont="1" applyBorder="1" applyAlignment="1">
      <alignment horizontal="center"/>
    </xf>
    <xf numFmtId="2" fontId="19" fillId="0" borderId="14" xfId="0" applyNumberFormat="1" applyFont="1" applyBorder="1" applyAlignment="1">
      <alignment horizontal="center"/>
    </xf>
    <xf numFmtId="0" fontId="15" fillId="0" borderId="20" xfId="0" applyFont="1" applyBorder="1"/>
    <xf numFmtId="0" fontId="15" fillId="0" borderId="21" xfId="0" applyFont="1" applyBorder="1"/>
    <xf numFmtId="0" fontId="15" fillId="0" borderId="4" xfId="0" applyFont="1" applyBorder="1"/>
    <xf numFmtId="0" fontId="15" fillId="0" borderId="3" xfId="0" applyFont="1" applyBorder="1"/>
    <xf numFmtId="0" fontId="15" fillId="0" borderId="22" xfId="0" applyFont="1" applyBorder="1"/>
    <xf numFmtId="0" fontId="19" fillId="0" borderId="3" xfId="0" applyFont="1" applyBorder="1" applyAlignment="1">
      <alignment horizontal="center"/>
    </xf>
    <xf numFmtId="0" fontId="15" fillId="0" borderId="3" xfId="0" applyFont="1" applyBorder="1" applyAlignment="1">
      <alignment horizontal="center"/>
    </xf>
    <xf numFmtId="0" fontId="18" fillId="0" borderId="21" xfId="0" applyFont="1" applyBorder="1" applyAlignment="1">
      <alignment horizontal="center"/>
    </xf>
    <xf numFmtId="0" fontId="18" fillId="0" borderId="4" xfId="0" applyFont="1" applyBorder="1" applyAlignment="1">
      <alignment horizontal="center"/>
    </xf>
    <xf numFmtId="0" fontId="18" fillId="0" borderId="3" xfId="0" applyFont="1" applyBorder="1" applyAlignment="1">
      <alignment horizontal="center"/>
    </xf>
    <xf numFmtId="0" fontId="18" fillId="0" borderId="22" xfId="0" applyFont="1" applyBorder="1" applyAlignment="1">
      <alignment horizontal="center"/>
    </xf>
    <xf numFmtId="0" fontId="19" fillId="0" borderId="12" xfId="0" applyFont="1" applyBorder="1" applyAlignment="1">
      <alignment horizontal="center"/>
    </xf>
    <xf numFmtId="0" fontId="23" fillId="0" borderId="6" xfId="0" applyFont="1" applyBorder="1"/>
    <xf numFmtId="0" fontId="15" fillId="0" borderId="13" xfId="0" applyFont="1" applyBorder="1"/>
    <xf numFmtId="0" fontId="15" fillId="0" borderId="12" xfId="0" applyFont="1" applyBorder="1"/>
    <xf numFmtId="0" fontId="24" fillId="0" borderId="0" xfId="0" applyFont="1"/>
    <xf numFmtId="0" fontId="15" fillId="0" borderId="19" xfId="0" applyFont="1" applyBorder="1" applyAlignment="1">
      <alignment horizontal="center"/>
    </xf>
    <xf numFmtId="0" fontId="15" fillId="0" borderId="12" xfId="0" applyFont="1" applyBorder="1" applyAlignment="1">
      <alignment horizontal="center"/>
    </xf>
    <xf numFmtId="0" fontId="15" fillId="0" borderId="13" xfId="0" applyFont="1" applyBorder="1" applyAlignment="1">
      <alignment horizontal="center"/>
    </xf>
    <xf numFmtId="0" fontId="25" fillId="0" borderId="0" xfId="0" applyFont="1"/>
    <xf numFmtId="166" fontId="15" fillId="0" borderId="6" xfId="0" applyNumberFormat="1" applyFont="1" applyBorder="1" applyAlignment="1">
      <alignment horizontal="center"/>
    </xf>
    <xf numFmtId="167" fontId="21" fillId="0" borderId="6" xfId="0" applyNumberFormat="1" applyFont="1" applyBorder="1" applyAlignment="1">
      <alignment horizontal="center"/>
    </xf>
    <xf numFmtId="0" fontId="26" fillId="0" borderId="0" xfId="0" applyFont="1" applyAlignment="1">
      <alignment horizontal="center"/>
    </xf>
    <xf numFmtId="0" fontId="27" fillId="2" borderId="0" xfId="0" applyFont="1" applyFill="1" applyAlignment="1">
      <alignment horizontal="left"/>
    </xf>
    <xf numFmtId="0" fontId="5" fillId="7" borderId="0" xfId="0" applyFont="1" applyFill="1" applyAlignment="1">
      <alignment horizontal="center"/>
    </xf>
    <xf numFmtId="0" fontId="6" fillId="7" borderId="7" xfId="0" applyFont="1" applyFill="1" applyBorder="1" applyAlignment="1">
      <alignment horizontal="center"/>
    </xf>
    <xf numFmtId="16" fontId="28" fillId="8" borderId="2" xfId="0" quotePrefix="1" applyNumberFormat="1" applyFont="1" applyFill="1" applyBorder="1" applyAlignment="1">
      <alignment horizontal="center" textRotation="180"/>
    </xf>
    <xf numFmtId="0" fontId="4" fillId="3" borderId="19" xfId="0" applyFont="1" applyFill="1" applyBorder="1" applyAlignment="1">
      <alignment horizontal="center" textRotation="180"/>
    </xf>
    <xf numFmtId="0" fontId="3" fillId="3" borderId="23" xfId="0" applyFont="1" applyFill="1" applyBorder="1" applyAlignment="1">
      <alignment horizontal="center"/>
    </xf>
    <xf numFmtId="0" fontId="0" fillId="7" borderId="5" xfId="0" applyFill="1" applyBorder="1" applyAlignment="1">
      <alignment horizontal="center"/>
    </xf>
    <xf numFmtId="0" fontId="9" fillId="2" borderId="5" xfId="0" applyFont="1" applyFill="1" applyBorder="1" applyAlignment="1">
      <alignment horizontal="left"/>
    </xf>
    <xf numFmtId="0" fontId="5" fillId="5" borderId="0" xfId="0" applyFont="1" applyFill="1"/>
    <xf numFmtId="0" fontId="5" fillId="5" borderId="0" xfId="0" applyFont="1" applyFill="1" applyAlignment="1">
      <alignment horizontal="left"/>
    </xf>
    <xf numFmtId="0" fontId="8" fillId="5" borderId="0" xfId="0" applyFont="1" applyFill="1" applyAlignment="1">
      <alignment horizontal="center"/>
    </xf>
    <xf numFmtId="1" fontId="0" fillId="5" borderId="0" xfId="0" applyNumberFormat="1" applyFill="1" applyAlignment="1">
      <alignment horizontal="center"/>
    </xf>
    <xf numFmtId="0" fontId="0" fillId="10" borderId="2" xfId="0" applyFill="1" applyBorder="1" applyAlignment="1">
      <alignment horizontal="center"/>
    </xf>
    <xf numFmtId="164" fontId="0" fillId="0" borderId="0" xfId="0" applyNumberFormat="1"/>
    <xf numFmtId="1" fontId="0" fillId="0" borderId="0" xfId="0" applyNumberFormat="1"/>
    <xf numFmtId="2" fontId="0" fillId="0" borderId="0" xfId="0" applyNumberFormat="1"/>
    <xf numFmtId="0" fontId="14" fillId="11" borderId="0" xfId="2" applyFont="1" applyFill="1" applyAlignment="1">
      <alignment wrapText="1"/>
    </xf>
    <xf numFmtId="0" fontId="30" fillId="0" borderId="0" xfId="4" applyFont="1"/>
    <xf numFmtId="0" fontId="13" fillId="0" borderId="0" xfId="2" applyAlignment="1">
      <alignment wrapText="1"/>
    </xf>
    <xf numFmtId="2" fontId="0" fillId="10" borderId="2" xfId="0" applyNumberFormat="1" applyFill="1" applyBorder="1" applyAlignment="1">
      <alignment horizontal="center"/>
    </xf>
    <xf numFmtId="0" fontId="19" fillId="0" borderId="6" xfId="0" applyFont="1" applyBorder="1" applyAlignment="1">
      <alignment horizontal="center"/>
    </xf>
    <xf numFmtId="0" fontId="18" fillId="0" borderId="10" xfId="0" applyFont="1" applyBorder="1" applyAlignment="1">
      <alignment horizontal="center"/>
    </xf>
    <xf numFmtId="0" fontId="15" fillId="0" borderId="11" xfId="0" applyFont="1" applyBorder="1" applyAlignment="1">
      <alignment horizontal="center"/>
    </xf>
    <xf numFmtId="0" fontId="18" fillId="0" borderId="11" xfId="0" applyFont="1" applyBorder="1" applyAlignment="1">
      <alignment horizontal="center"/>
    </xf>
    <xf numFmtId="0" fontId="18" fillId="0" borderId="0" xfId="0" applyFont="1" applyAlignment="1">
      <alignment horizontal="center"/>
    </xf>
    <xf numFmtId="0" fontId="22" fillId="0" borderId="0" xfId="0" applyFont="1" applyAlignment="1">
      <alignment horizontal="center" wrapText="1"/>
    </xf>
    <xf numFmtId="0" fontId="22" fillId="0" borderId="0" xfId="0" applyFont="1" applyAlignment="1">
      <alignment horizontal="center"/>
    </xf>
    <xf numFmtId="0" fontId="2" fillId="0" borderId="0" xfId="2" applyFont="1" applyAlignment="1">
      <alignment wrapText="1"/>
    </xf>
    <xf numFmtId="0" fontId="2" fillId="0" borderId="0" xfId="2" applyFont="1" applyAlignment="1">
      <alignment horizontal="left" vertical="top" wrapText="1"/>
    </xf>
    <xf numFmtId="0" fontId="0" fillId="0" borderId="0" xfId="0" applyAlignment="1">
      <alignment wrapText="1"/>
    </xf>
    <xf numFmtId="0" fontId="8" fillId="0" borderId="0" xfId="0" applyFont="1" applyAlignment="1">
      <alignment wrapText="1"/>
    </xf>
    <xf numFmtId="164" fontId="5" fillId="12" borderId="0" xfId="0" applyNumberFormat="1" applyFont="1" applyFill="1" applyAlignment="1">
      <alignment horizontal="left"/>
    </xf>
    <xf numFmtId="0" fontId="31" fillId="12" borderId="6" xfId="0" applyFont="1" applyFill="1" applyBorder="1" applyAlignment="1">
      <alignment horizontal="center"/>
    </xf>
    <xf numFmtId="0" fontId="31" fillId="12" borderId="5" xfId="0" applyFont="1" applyFill="1" applyBorder="1" applyAlignment="1">
      <alignment horizontal="center"/>
    </xf>
    <xf numFmtId="0" fontId="31" fillId="12" borderId="23" xfId="0" applyFont="1" applyFill="1" applyBorder="1" applyAlignment="1">
      <alignment horizontal="center"/>
    </xf>
    <xf numFmtId="10" fontId="0" fillId="10" borderId="2" xfId="0" applyNumberFormat="1" applyFill="1" applyBorder="1" applyAlignment="1">
      <alignment horizontal="center"/>
    </xf>
    <xf numFmtId="0" fontId="15" fillId="0" borderId="9" xfId="0" applyFont="1" applyBorder="1"/>
    <xf numFmtId="0" fontId="16" fillId="0" borderId="0" xfId="0" applyFont="1"/>
    <xf numFmtId="0" fontId="15" fillId="0" borderId="23" xfId="0" applyFont="1" applyBorder="1"/>
    <xf numFmtId="0" fontId="19" fillId="0" borderId="10" xfId="0" applyFont="1" applyBorder="1" applyAlignment="1">
      <alignment horizontal="center"/>
    </xf>
    <xf numFmtId="0" fontId="15" fillId="0" borderId="10" xfId="0" applyFont="1" applyBorder="1" applyAlignment="1">
      <alignment horizontal="center"/>
    </xf>
    <xf numFmtId="0" fontId="19" fillId="0" borderId="14" xfId="0" applyFont="1" applyBorder="1" applyAlignment="1">
      <alignment horizontal="center"/>
    </xf>
    <xf numFmtId="0" fontId="19" fillId="0" borderId="13" xfId="0" applyFont="1" applyBorder="1" applyAlignment="1">
      <alignment horizontal="center"/>
    </xf>
    <xf numFmtId="168" fontId="15" fillId="0" borderId="23" xfId="1" applyNumberFormat="1" applyFont="1" applyFill="1" applyBorder="1" applyAlignment="1">
      <alignment horizontal="center"/>
    </xf>
    <xf numFmtId="1" fontId="15" fillId="0" borderId="23" xfId="0" applyNumberFormat="1" applyFont="1" applyBorder="1" applyAlignment="1">
      <alignment horizontal="center"/>
    </xf>
    <xf numFmtId="167" fontId="15" fillId="0" borderId="23" xfId="0" applyNumberFormat="1" applyFont="1" applyBorder="1" applyAlignment="1">
      <alignment horizontal="center"/>
    </xf>
    <xf numFmtId="1" fontId="15" fillId="0" borderId="21" xfId="0" applyNumberFormat="1" applyFont="1" applyBorder="1" applyAlignment="1">
      <alignment horizontal="center"/>
    </xf>
    <xf numFmtId="168" fontId="15" fillId="0" borderId="22" xfId="1" applyNumberFormat="1" applyFont="1" applyFill="1" applyBorder="1" applyAlignment="1">
      <alignment horizontal="center"/>
    </xf>
    <xf numFmtId="168" fontId="15" fillId="0" borderId="0" xfId="1" applyNumberFormat="1" applyFont="1" applyFill="1" applyBorder="1" applyAlignment="1">
      <alignment horizontal="center"/>
    </xf>
    <xf numFmtId="1" fontId="15" fillId="0" borderId="0" xfId="0" applyNumberFormat="1" applyFont="1" applyAlignment="1">
      <alignment horizontal="center"/>
    </xf>
    <xf numFmtId="1" fontId="15" fillId="0" borderId="10" xfId="0" applyNumberFormat="1" applyFont="1" applyBorder="1" applyAlignment="1">
      <alignment horizontal="center"/>
    </xf>
    <xf numFmtId="168" fontId="15" fillId="0" borderId="12" xfId="1" applyNumberFormat="1" applyFont="1" applyFill="1" applyBorder="1" applyAlignment="1">
      <alignment horizontal="center"/>
    </xf>
    <xf numFmtId="168" fontId="15" fillId="0" borderId="6" xfId="1" applyNumberFormat="1" applyFont="1" applyFill="1" applyBorder="1" applyAlignment="1">
      <alignment horizontal="center"/>
    </xf>
    <xf numFmtId="1" fontId="15" fillId="0" borderId="6" xfId="0" applyNumberFormat="1" applyFont="1" applyBorder="1" applyAlignment="1">
      <alignment horizontal="center"/>
    </xf>
    <xf numFmtId="1" fontId="15" fillId="0" borderId="14" xfId="0" applyNumberFormat="1" applyFont="1" applyBorder="1" applyAlignment="1">
      <alignment horizontal="center"/>
    </xf>
    <xf numFmtId="168" fontId="15" fillId="0" borderId="13" xfId="1" applyNumberFormat="1" applyFont="1" applyFill="1" applyBorder="1" applyAlignment="1">
      <alignment horizontal="center"/>
    </xf>
    <xf numFmtId="0" fontId="18" fillId="0" borderId="0" xfId="0" applyFont="1"/>
    <xf numFmtId="168" fontId="0" fillId="10" borderId="5" xfId="1" applyNumberFormat="1" applyFont="1" applyFill="1" applyBorder="1" applyAlignment="1">
      <alignment horizontal="center"/>
    </xf>
    <xf numFmtId="0" fontId="4" fillId="8" borderId="2" xfId="0" applyFont="1" applyFill="1" applyBorder="1" applyAlignment="1">
      <alignment horizontal="right" textRotation="180" wrapText="1"/>
    </xf>
    <xf numFmtId="2" fontId="0" fillId="5" borderId="0" xfId="0" applyNumberFormat="1" applyFill="1" applyAlignment="1">
      <alignment horizontal="center"/>
    </xf>
    <xf numFmtId="0" fontId="1" fillId="0" borderId="0" xfId="2" applyFont="1" applyAlignment="1">
      <alignment wrapText="1"/>
    </xf>
    <xf numFmtId="0" fontId="1" fillId="0" borderId="0" xfId="2" applyFont="1" applyAlignment="1">
      <alignment horizontal="left" vertical="top" wrapText="1"/>
    </xf>
    <xf numFmtId="164" fontId="4" fillId="8" borderId="2" xfId="0" applyNumberFormat="1" applyFont="1" applyFill="1" applyBorder="1" applyAlignment="1">
      <alignment horizontal="right" textRotation="180" wrapText="1"/>
    </xf>
    <xf numFmtId="165" fontId="4" fillId="8" borderId="2" xfId="0" applyNumberFormat="1" applyFont="1" applyFill="1" applyBorder="1" applyAlignment="1">
      <alignment horizontal="right" textRotation="180" wrapText="1"/>
    </xf>
    <xf numFmtId="0" fontId="4" fillId="0" borderId="0" xfId="0" applyFont="1" applyAlignment="1">
      <alignment horizontal="right" textRotation="180" wrapText="1"/>
    </xf>
    <xf numFmtId="0" fontId="5" fillId="13" borderId="0" xfId="0" applyFont="1" applyFill="1" applyAlignment="1">
      <alignment horizontal="center"/>
    </xf>
    <xf numFmtId="0" fontId="0" fillId="13" borderId="0" xfId="0" applyFill="1" applyAlignment="1">
      <alignment horizontal="center"/>
    </xf>
    <xf numFmtId="164" fontId="0" fillId="13" borderId="0" xfId="0" applyNumberFormat="1" applyFill="1" applyAlignment="1">
      <alignment horizontal="center"/>
    </xf>
    <xf numFmtId="0" fontId="0" fillId="0" borderId="0" xfId="0" applyAlignment="1">
      <alignment horizontal="left" vertical="top" wrapText="1"/>
    </xf>
    <xf numFmtId="0" fontId="0" fillId="0" borderId="0" xfId="0" applyAlignment="1">
      <alignment vertical="top"/>
    </xf>
    <xf numFmtId="0" fontId="0" fillId="0" borderId="0" xfId="0" applyAlignment="1">
      <alignment vertical="top" wrapText="1"/>
    </xf>
    <xf numFmtId="0" fontId="5" fillId="0" borderId="0" xfId="0" applyFont="1" applyAlignment="1">
      <alignment horizontal="center" vertical="top"/>
    </xf>
    <xf numFmtId="0" fontId="5" fillId="0" borderId="0" xfId="0" applyFont="1" applyAlignment="1">
      <alignment horizontal="left" vertical="top" wrapText="1"/>
    </xf>
    <xf numFmtId="2" fontId="8" fillId="14" borderId="2" xfId="0" applyNumberFormat="1" applyFont="1" applyFill="1" applyBorder="1" applyAlignment="1">
      <alignment horizontal="center"/>
    </xf>
    <xf numFmtId="0" fontId="0" fillId="15" borderId="5" xfId="0" applyFill="1" applyBorder="1" applyAlignment="1">
      <alignment horizontal="center"/>
    </xf>
    <xf numFmtId="0" fontId="8" fillId="10" borderId="2" xfId="0" applyFont="1" applyFill="1" applyBorder="1" applyAlignment="1">
      <alignment horizontal="center"/>
    </xf>
    <xf numFmtId="0" fontId="9" fillId="15" borderId="6" xfId="0" applyFont="1" applyFill="1" applyBorder="1" applyAlignment="1">
      <alignment horizontal="center"/>
    </xf>
    <xf numFmtId="0" fontId="32" fillId="3" borderId="6" xfId="0" applyFont="1" applyFill="1" applyBorder="1" applyAlignment="1">
      <alignment horizontal="left" wrapText="1"/>
    </xf>
    <xf numFmtId="0" fontId="32" fillId="3" borderId="15" xfId="0" applyFont="1" applyFill="1" applyBorder="1" applyAlignment="1">
      <alignment horizontal="left" wrapText="1"/>
    </xf>
    <xf numFmtId="0" fontId="18" fillId="0" borderId="0" xfId="0" applyFont="1" applyAlignment="1">
      <alignment horizontal="center"/>
    </xf>
    <xf numFmtId="0" fontId="19" fillId="0" borderId="6" xfId="0" applyFont="1" applyBorder="1" applyAlignment="1">
      <alignment horizontal="center"/>
    </xf>
    <xf numFmtId="0" fontId="22" fillId="0" borderId="0" xfId="0" applyFont="1" applyAlignment="1">
      <alignment horizontal="center" wrapText="1"/>
    </xf>
    <xf numFmtId="0" fontId="18" fillId="0" borderId="10" xfId="0" applyFont="1" applyBorder="1" applyAlignment="1">
      <alignment horizontal="center"/>
    </xf>
    <xf numFmtId="0" fontId="18" fillId="0" borderId="11" xfId="0" applyFont="1" applyBorder="1" applyAlignment="1">
      <alignment horizontal="center"/>
    </xf>
    <xf numFmtId="0" fontId="22" fillId="0" borderId="0" xfId="0" applyFont="1" applyAlignment="1">
      <alignment horizontal="center"/>
    </xf>
    <xf numFmtId="0" fontId="21" fillId="0" borderId="0" xfId="0" applyFont="1" applyAlignment="1">
      <alignment horizontal="left" wrapText="1"/>
    </xf>
    <xf numFmtId="0" fontId="18" fillId="0" borderId="12" xfId="0" applyFont="1" applyBorder="1" applyAlignment="1">
      <alignment horizontal="center"/>
    </xf>
    <xf numFmtId="0" fontId="16" fillId="0" borderId="0" xfId="0" applyFont="1" applyAlignment="1">
      <alignment horizontal="center"/>
    </xf>
    <xf numFmtId="0" fontId="18" fillId="0" borderId="9" xfId="0" applyFont="1" applyBorder="1" applyAlignment="1">
      <alignment horizontal="center"/>
    </xf>
    <xf numFmtId="0" fontId="7" fillId="3" borderId="24" xfId="0" applyFont="1" applyFill="1" applyBorder="1" applyAlignment="1">
      <alignment horizontal="center"/>
    </xf>
    <xf numFmtId="0" fontId="7" fillId="3" borderId="5" xfId="0" applyFont="1" applyFill="1" applyBorder="1" applyAlignment="1">
      <alignment horizontal="center"/>
    </xf>
    <xf numFmtId="0" fontId="7" fillId="3" borderId="18" xfId="0" applyFont="1" applyFill="1" applyBorder="1" applyAlignment="1">
      <alignment horizontal="center"/>
    </xf>
  </cellXfs>
  <cellStyles count="5">
    <cellStyle name="Currency 2" xfId="3" xr:uid="{00000000-0005-0000-0000-000000000000}"/>
    <cellStyle name="Normal" xfId="0" builtinId="0"/>
    <cellStyle name="Normal 2" xfId="2" xr:uid="{00000000-0005-0000-0000-000002000000}"/>
    <cellStyle name="Normal_Sheet1" xfId="4" xr:uid="{00000000-0005-0000-0000-000003000000}"/>
    <cellStyle name="Percent" xfId="1" builtinId="5"/>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en-US" b="0"/>
              <a:t>Mean Faculty Satisfaction</a:t>
            </a:r>
            <a:r>
              <a:rPr lang="en-US" b="0" baseline="0"/>
              <a:t> with Center </a:t>
            </a:r>
            <a:br>
              <a:rPr lang="en-US" b="0" baseline="0"/>
            </a:br>
            <a:r>
              <a:rPr lang="en-US" b="0"/>
              <a:t>Research &amp; Administration</a:t>
            </a:r>
          </a:p>
          <a:p>
            <a:pPr>
              <a:defRPr b="0"/>
            </a:pPr>
            <a:r>
              <a:rPr lang="en-US" sz="1200" b="0"/>
              <a:t>(1=Not satisfied;</a:t>
            </a:r>
            <a:r>
              <a:rPr lang="en-US" sz="1200" b="0" baseline="0"/>
              <a:t> 5=Very satisfied)</a:t>
            </a:r>
            <a:endParaRPr lang="en-US" sz="1200" b="0"/>
          </a:p>
        </c:rich>
      </c:tx>
      <c:layout>
        <c:manualLayout>
          <c:xMode val="edge"/>
          <c:yMode val="edge"/>
          <c:x val="0.24564183835182252"/>
          <c:y val="8.9820359281437123E-3"/>
        </c:manualLayout>
      </c:layout>
      <c:overlay val="0"/>
    </c:title>
    <c:autoTitleDeleted val="0"/>
    <c:plotArea>
      <c:layout>
        <c:manualLayout>
          <c:layoutTarget val="inner"/>
          <c:xMode val="edge"/>
          <c:yMode val="edge"/>
          <c:x val="6.0244830727379364E-2"/>
          <c:y val="0.23136027158281861"/>
          <c:w val="0.93975516927262059"/>
          <c:h val="0.62433848837757566"/>
        </c:manualLayout>
      </c:layout>
      <c:barChart>
        <c:barDir val="col"/>
        <c:grouping val="clustered"/>
        <c:varyColors val="0"/>
        <c:ser>
          <c:idx val="1"/>
          <c:order val="0"/>
          <c:tx>
            <c:strRef>
              <c:f>'       DATA_IN       '!$A$77</c:f>
              <c:strCache>
                <c:ptCount val="1"/>
                <c:pt idx="0">
                  <c:v>Previous Year Mean</c:v>
                </c:pt>
              </c:strCache>
            </c:strRef>
          </c:tx>
          <c:spPr>
            <a:solidFill>
              <a:schemeClr val="accent1"/>
            </a:solidFill>
          </c:spPr>
          <c:invertIfNegative val="0"/>
          <c:cat>
            <c:strRef>
              <c:f>('       DATA_IN       '!$G$2:$H$2,'       DATA_IN       '!$Q$2)</c:f>
              <c:strCache>
                <c:ptCount val="3"/>
                <c:pt idx="0">
                  <c:v>Research Quality</c:v>
                </c:pt>
                <c:pt idx="1">
                  <c:v>Research Relevance</c:v>
                </c:pt>
                <c:pt idx="2">
                  <c:v>Administration/Operations</c:v>
                </c:pt>
              </c:strCache>
            </c:strRef>
          </c:cat>
          <c:val>
            <c:numRef>
              <c:f>('       DATA_IN       '!$G$77:$H$77,'       DATA_IN       '!$Q$77)</c:f>
              <c:numCache>
                <c:formatCode>0.00</c:formatCode>
                <c:ptCount val="3"/>
                <c:pt idx="0">
                  <c:v>0</c:v>
                </c:pt>
                <c:pt idx="1">
                  <c:v>0</c:v>
                </c:pt>
                <c:pt idx="2">
                  <c:v>0</c:v>
                </c:pt>
              </c:numCache>
            </c:numRef>
          </c:val>
          <c:extLst>
            <c:ext xmlns:c16="http://schemas.microsoft.com/office/drawing/2014/chart" uri="{C3380CC4-5D6E-409C-BE32-E72D297353CC}">
              <c16:uniqueId val="{00000001-9518-4644-9BDB-7BF30292FD8C}"/>
            </c:ext>
          </c:extLst>
        </c:ser>
        <c:ser>
          <c:idx val="0"/>
          <c:order val="1"/>
          <c:tx>
            <c:strRef>
              <c:f>'       DATA_IN       '!$C$69</c:f>
              <c:strCache>
                <c:ptCount val="1"/>
                <c:pt idx="0">
                  <c:v>Current Year Mean</c:v>
                </c:pt>
              </c:strCache>
            </c:strRef>
          </c:tx>
          <c:spPr>
            <a:solidFill>
              <a:schemeClr val="tx2"/>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DATA_IN       '!$G$2:$H$2,'       DATA_IN       '!$Q$2)</c:f>
              <c:strCache>
                <c:ptCount val="3"/>
                <c:pt idx="0">
                  <c:v>Research Quality</c:v>
                </c:pt>
                <c:pt idx="1">
                  <c:v>Research Relevance</c:v>
                </c:pt>
                <c:pt idx="2">
                  <c:v>Administration/Operations</c:v>
                </c:pt>
              </c:strCache>
            </c:strRef>
          </c:cat>
          <c:val>
            <c:numRef>
              <c:f>('       DATA_IN       '!$G$69:$H$69,'       DATA_IN       '!$Q$69)</c:f>
              <c:numCache>
                <c:formatCode>0.00</c:formatCode>
                <c:ptCount val="3"/>
                <c:pt idx="0">
                  <c:v>0</c:v>
                </c:pt>
                <c:pt idx="1">
                  <c:v>0</c:v>
                </c:pt>
                <c:pt idx="2">
                  <c:v>0</c:v>
                </c:pt>
              </c:numCache>
            </c:numRef>
          </c:val>
          <c:extLst>
            <c:ext xmlns:c16="http://schemas.microsoft.com/office/drawing/2014/chart" uri="{C3380CC4-5D6E-409C-BE32-E72D297353CC}">
              <c16:uniqueId val="{00000000-9518-4644-9BDB-7BF30292FD8C}"/>
            </c:ext>
          </c:extLst>
        </c:ser>
        <c:ser>
          <c:idx val="2"/>
          <c:order val="2"/>
          <c:tx>
            <c:strRef>
              <c:f>'       DATA_IN       '!$A$80</c:f>
              <c:strCache>
                <c:ptCount val="1"/>
                <c:pt idx="0">
                  <c:v>National Mean</c:v>
                </c:pt>
              </c:strCache>
            </c:strRef>
          </c:tx>
          <c:invertIfNegative val="0"/>
          <c:errBars>
            <c:errBarType val="both"/>
            <c:errValType val="cust"/>
            <c:noEndCap val="0"/>
            <c:plus>
              <c:numRef>
                <c:f>('       DATA_IN       '!$G$81:$H$81,'       DATA_IN       '!$Q$81)</c:f>
                <c:numCache>
                  <c:formatCode>General</c:formatCode>
                  <c:ptCount val="3"/>
                  <c:pt idx="0">
                    <c:v>0.4</c:v>
                  </c:pt>
                  <c:pt idx="1">
                    <c:v>0.6</c:v>
                  </c:pt>
                  <c:pt idx="2">
                    <c:v>0.52</c:v>
                  </c:pt>
                </c:numCache>
              </c:numRef>
            </c:plus>
            <c:minus>
              <c:numRef>
                <c:f>('       DATA_IN       '!$G$81:$H$81,'       DATA_IN       '!$Q$81)</c:f>
                <c:numCache>
                  <c:formatCode>General</c:formatCode>
                  <c:ptCount val="3"/>
                  <c:pt idx="0">
                    <c:v>0.4</c:v>
                  </c:pt>
                  <c:pt idx="1">
                    <c:v>0.6</c:v>
                  </c:pt>
                  <c:pt idx="2">
                    <c:v>0.52</c:v>
                  </c:pt>
                </c:numCache>
              </c:numRef>
            </c:minus>
          </c:errBars>
          <c:cat>
            <c:strRef>
              <c:f>('       DATA_IN       '!$G$2:$H$2,'       DATA_IN       '!$Q$2)</c:f>
              <c:strCache>
                <c:ptCount val="3"/>
                <c:pt idx="0">
                  <c:v>Research Quality</c:v>
                </c:pt>
                <c:pt idx="1">
                  <c:v>Research Relevance</c:v>
                </c:pt>
                <c:pt idx="2">
                  <c:v>Administration/Operations</c:v>
                </c:pt>
              </c:strCache>
            </c:strRef>
          </c:cat>
          <c:val>
            <c:numRef>
              <c:f>('       DATA_IN       '!$G$80:$H$80,'       DATA_IN       '!$Q$80)</c:f>
              <c:numCache>
                <c:formatCode>General</c:formatCode>
                <c:ptCount val="3"/>
                <c:pt idx="0">
                  <c:v>4.55</c:v>
                </c:pt>
                <c:pt idx="1">
                  <c:v>4.3899999999999997</c:v>
                </c:pt>
                <c:pt idx="2">
                  <c:v>4.43</c:v>
                </c:pt>
              </c:numCache>
            </c:numRef>
          </c:val>
          <c:extLst>
            <c:ext xmlns:c16="http://schemas.microsoft.com/office/drawing/2014/chart" uri="{C3380CC4-5D6E-409C-BE32-E72D297353CC}">
              <c16:uniqueId val="{00000002-9518-4644-9BDB-7BF30292FD8C}"/>
            </c:ext>
          </c:extLst>
        </c:ser>
        <c:dLbls>
          <c:showLegendKey val="0"/>
          <c:showVal val="0"/>
          <c:showCatName val="0"/>
          <c:showSerName val="0"/>
          <c:showPercent val="0"/>
          <c:showBubbleSize val="0"/>
        </c:dLbls>
        <c:gapWidth val="150"/>
        <c:axId val="94901760"/>
        <c:axId val="94903296"/>
      </c:barChart>
      <c:catAx>
        <c:axId val="94901760"/>
        <c:scaling>
          <c:orientation val="minMax"/>
        </c:scaling>
        <c:delete val="0"/>
        <c:axPos val="b"/>
        <c:numFmt formatCode="General" sourceLinked="0"/>
        <c:majorTickMark val="out"/>
        <c:minorTickMark val="none"/>
        <c:tickLblPos val="nextTo"/>
        <c:crossAx val="94903296"/>
        <c:crosses val="autoZero"/>
        <c:auto val="1"/>
        <c:lblAlgn val="ctr"/>
        <c:lblOffset val="100"/>
        <c:noMultiLvlLbl val="0"/>
      </c:catAx>
      <c:valAx>
        <c:axId val="94903296"/>
        <c:scaling>
          <c:orientation val="minMax"/>
          <c:max val="5"/>
          <c:min val="1"/>
        </c:scaling>
        <c:delete val="0"/>
        <c:axPos val="l"/>
        <c:majorGridlines/>
        <c:numFmt formatCode="0.0" sourceLinked="0"/>
        <c:majorTickMark val="out"/>
        <c:minorTickMark val="none"/>
        <c:tickLblPos val="nextTo"/>
        <c:crossAx val="94901760"/>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orientation="portrait" horizontalDpi="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en-US" b="0"/>
              <a:t>Faculty Outcomes</a:t>
            </a:r>
          </a:p>
          <a:p>
            <a:pPr>
              <a:defRPr b="0"/>
            </a:pPr>
            <a:r>
              <a:rPr lang="en-US" sz="1200" b="0"/>
              <a:t>(1=No impact; 5=Extremely positive impact)</a:t>
            </a:r>
          </a:p>
        </c:rich>
      </c:tx>
      <c:layout>
        <c:manualLayout>
          <c:xMode val="edge"/>
          <c:yMode val="edge"/>
          <c:x val="0.26461813476332186"/>
          <c:y val="0"/>
        </c:manualLayout>
      </c:layout>
      <c:overlay val="0"/>
    </c:title>
    <c:autoTitleDeleted val="0"/>
    <c:plotArea>
      <c:layout>
        <c:manualLayout>
          <c:layoutTarget val="inner"/>
          <c:xMode val="edge"/>
          <c:yMode val="edge"/>
          <c:x val="6.0054473750465638E-2"/>
          <c:y val="0.12357579751870224"/>
          <c:w val="0.93994552624953431"/>
          <c:h val="0.70617987713276265"/>
        </c:manualLayout>
      </c:layout>
      <c:barChart>
        <c:barDir val="col"/>
        <c:grouping val="clustered"/>
        <c:varyColors val="0"/>
        <c:ser>
          <c:idx val="1"/>
          <c:order val="0"/>
          <c:tx>
            <c:strRef>
              <c:f>'       DATA_IN       '!$A$77</c:f>
              <c:strCache>
                <c:ptCount val="1"/>
                <c:pt idx="0">
                  <c:v>Previous Year Mean</c:v>
                </c:pt>
              </c:strCache>
            </c:strRef>
          </c:tx>
          <c:spPr>
            <a:solidFill>
              <a:schemeClr val="accent1"/>
            </a:solidFill>
          </c:spPr>
          <c:invertIfNegative val="0"/>
          <c:dLbls>
            <c:delete val="1"/>
          </c:dLbls>
          <c:cat>
            <c:strRef>
              <c:f>'       DATA_IN       '!$J$2:$O$2</c:f>
              <c:strCache>
                <c:ptCount val="6"/>
                <c:pt idx="0">
                  <c:v>Accomplishment</c:v>
                </c:pt>
                <c:pt idx="1">
                  <c:v>Research Contracts/Grants</c:v>
                </c:pt>
                <c:pt idx="2">
                  <c:v>Recognition</c:v>
                </c:pt>
                <c:pt idx="3">
                  <c:v> Equipment</c:v>
                </c:pt>
                <c:pt idx="4">
                  <c:v>Support Graduate Students</c:v>
                </c:pt>
                <c:pt idx="5">
                  <c:v>Publish Quality</c:v>
                </c:pt>
              </c:strCache>
            </c:strRef>
          </c:cat>
          <c:val>
            <c:numRef>
              <c:f>'       DATA_IN       '!$J$77:$O$77</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1175-4577-BC0D-70001679F116}"/>
            </c:ext>
          </c:extLst>
        </c:ser>
        <c:ser>
          <c:idx val="0"/>
          <c:order val="1"/>
          <c:tx>
            <c:strRef>
              <c:f>'       DATA_IN       '!$C$69</c:f>
              <c:strCache>
                <c:ptCount val="1"/>
                <c:pt idx="0">
                  <c:v>Current Year Mean</c:v>
                </c:pt>
              </c:strCache>
            </c:strRef>
          </c:tx>
          <c:spPr>
            <a:solidFill>
              <a:schemeClr val="tx2"/>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DATA_IN       '!$J$2:$O$2</c:f>
              <c:strCache>
                <c:ptCount val="6"/>
                <c:pt idx="0">
                  <c:v>Accomplishment</c:v>
                </c:pt>
                <c:pt idx="1">
                  <c:v>Research Contracts/Grants</c:v>
                </c:pt>
                <c:pt idx="2">
                  <c:v>Recognition</c:v>
                </c:pt>
                <c:pt idx="3">
                  <c:v> Equipment</c:v>
                </c:pt>
                <c:pt idx="4">
                  <c:v>Support Graduate Students</c:v>
                </c:pt>
                <c:pt idx="5">
                  <c:v>Publish Quality</c:v>
                </c:pt>
              </c:strCache>
            </c:strRef>
          </c:cat>
          <c:val>
            <c:numRef>
              <c:f>'       DATA_IN       '!$J$69:$O$69</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175-4577-BC0D-70001679F116}"/>
            </c:ext>
          </c:extLst>
        </c:ser>
        <c:ser>
          <c:idx val="2"/>
          <c:order val="2"/>
          <c:tx>
            <c:strRef>
              <c:f>'       DATA_IN       '!$A$80</c:f>
              <c:strCache>
                <c:ptCount val="1"/>
                <c:pt idx="0">
                  <c:v>National Mean</c:v>
                </c:pt>
              </c:strCache>
            </c:strRef>
          </c:tx>
          <c:invertIfNegative val="0"/>
          <c:dLbls>
            <c:delete val="1"/>
          </c:dLbls>
          <c:errBars>
            <c:errBarType val="both"/>
            <c:errValType val="cust"/>
            <c:noEndCap val="0"/>
            <c:plus>
              <c:numRef>
                <c:f>'       DATA_IN       '!$J$81:$O$81</c:f>
                <c:numCache>
                  <c:formatCode>General</c:formatCode>
                  <c:ptCount val="6"/>
                  <c:pt idx="0">
                    <c:v>1.03</c:v>
                  </c:pt>
                  <c:pt idx="1">
                    <c:v>1.18</c:v>
                  </c:pt>
                  <c:pt idx="2">
                    <c:v>0.96</c:v>
                  </c:pt>
                  <c:pt idx="3">
                    <c:v>1.23</c:v>
                  </c:pt>
                  <c:pt idx="4">
                    <c:v>1.03</c:v>
                  </c:pt>
                  <c:pt idx="5">
                    <c:v>0.91</c:v>
                  </c:pt>
                </c:numCache>
              </c:numRef>
            </c:plus>
            <c:minus>
              <c:numRef>
                <c:f>'       DATA_IN       '!$J$81:$O$81</c:f>
                <c:numCache>
                  <c:formatCode>General</c:formatCode>
                  <c:ptCount val="6"/>
                  <c:pt idx="0">
                    <c:v>1.03</c:v>
                  </c:pt>
                  <c:pt idx="1">
                    <c:v>1.18</c:v>
                  </c:pt>
                  <c:pt idx="2">
                    <c:v>0.96</c:v>
                  </c:pt>
                  <c:pt idx="3">
                    <c:v>1.23</c:v>
                  </c:pt>
                  <c:pt idx="4">
                    <c:v>1.03</c:v>
                  </c:pt>
                  <c:pt idx="5">
                    <c:v>0.91</c:v>
                  </c:pt>
                </c:numCache>
              </c:numRef>
            </c:minus>
          </c:errBars>
          <c:cat>
            <c:strRef>
              <c:f>'       DATA_IN       '!$J$2:$O$2</c:f>
              <c:strCache>
                <c:ptCount val="6"/>
                <c:pt idx="0">
                  <c:v>Accomplishment</c:v>
                </c:pt>
                <c:pt idx="1">
                  <c:v>Research Contracts/Grants</c:v>
                </c:pt>
                <c:pt idx="2">
                  <c:v>Recognition</c:v>
                </c:pt>
                <c:pt idx="3">
                  <c:v> Equipment</c:v>
                </c:pt>
                <c:pt idx="4">
                  <c:v>Support Graduate Students</c:v>
                </c:pt>
                <c:pt idx="5">
                  <c:v>Publish Quality</c:v>
                </c:pt>
              </c:strCache>
            </c:strRef>
          </c:cat>
          <c:val>
            <c:numRef>
              <c:f>'       DATA_IN       '!$J$80:$O$80</c:f>
              <c:numCache>
                <c:formatCode>General</c:formatCode>
                <c:ptCount val="6"/>
                <c:pt idx="0">
                  <c:v>3.83</c:v>
                </c:pt>
                <c:pt idx="1">
                  <c:v>3.71</c:v>
                </c:pt>
                <c:pt idx="2">
                  <c:v>3.64</c:v>
                </c:pt>
                <c:pt idx="3">
                  <c:v>2.78</c:v>
                </c:pt>
                <c:pt idx="4">
                  <c:v>3.85</c:v>
                </c:pt>
                <c:pt idx="5">
                  <c:v>3.47</c:v>
                </c:pt>
              </c:numCache>
            </c:numRef>
          </c:val>
          <c:extLst>
            <c:ext xmlns:c16="http://schemas.microsoft.com/office/drawing/2014/chart" uri="{C3380CC4-5D6E-409C-BE32-E72D297353CC}">
              <c16:uniqueId val="{00000002-1175-4577-BC0D-70001679F116}"/>
            </c:ext>
          </c:extLst>
        </c:ser>
        <c:dLbls>
          <c:dLblPos val="outEnd"/>
          <c:showLegendKey val="0"/>
          <c:showVal val="1"/>
          <c:showCatName val="0"/>
          <c:showSerName val="0"/>
          <c:showPercent val="0"/>
          <c:showBubbleSize val="0"/>
        </c:dLbls>
        <c:gapWidth val="150"/>
        <c:axId val="95739904"/>
        <c:axId val="95741440"/>
      </c:barChart>
      <c:catAx>
        <c:axId val="95739904"/>
        <c:scaling>
          <c:orientation val="minMax"/>
        </c:scaling>
        <c:delete val="0"/>
        <c:axPos val="b"/>
        <c:numFmt formatCode="General" sourceLinked="0"/>
        <c:majorTickMark val="out"/>
        <c:minorTickMark val="none"/>
        <c:tickLblPos val="nextTo"/>
        <c:crossAx val="95741440"/>
        <c:crosses val="autoZero"/>
        <c:auto val="1"/>
        <c:lblAlgn val="ctr"/>
        <c:lblOffset val="100"/>
        <c:noMultiLvlLbl val="0"/>
      </c:catAx>
      <c:valAx>
        <c:axId val="95741440"/>
        <c:scaling>
          <c:orientation val="minMax"/>
          <c:max val="5"/>
          <c:min val="1"/>
        </c:scaling>
        <c:delete val="0"/>
        <c:axPos val="l"/>
        <c:majorGridlines/>
        <c:numFmt formatCode="0.0" sourceLinked="0"/>
        <c:majorTickMark val="out"/>
        <c:minorTickMark val="none"/>
        <c:tickLblPos val="nextTo"/>
        <c:crossAx val="95739904"/>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en-US" b="0"/>
              <a:t>Mean Faculty Commitment</a:t>
            </a:r>
          </a:p>
          <a:p>
            <a:pPr>
              <a:defRPr b="0"/>
            </a:pPr>
            <a:r>
              <a:rPr lang="en-US" sz="1200" b="0"/>
              <a:t>(1=Definitely not; 5=Definitely yes)</a:t>
            </a:r>
          </a:p>
        </c:rich>
      </c:tx>
      <c:layout>
        <c:manualLayout>
          <c:xMode val="edge"/>
          <c:yMode val="edge"/>
          <c:x val="0.27578859334033062"/>
          <c:y val="0"/>
        </c:manualLayout>
      </c:layout>
      <c:overlay val="0"/>
    </c:title>
    <c:autoTitleDeleted val="0"/>
    <c:plotArea>
      <c:layout>
        <c:manualLayout>
          <c:layoutTarget val="inner"/>
          <c:xMode val="edge"/>
          <c:yMode val="edge"/>
          <c:x val="6.0564771411008571E-2"/>
          <c:y val="0.12357579751870224"/>
          <c:w val="0.93943522858899142"/>
          <c:h val="0.73212297801981796"/>
        </c:manualLayout>
      </c:layout>
      <c:barChart>
        <c:barDir val="col"/>
        <c:grouping val="clustered"/>
        <c:varyColors val="0"/>
        <c:ser>
          <c:idx val="1"/>
          <c:order val="0"/>
          <c:tx>
            <c:strRef>
              <c:f>'       DATA_IN       '!$A$77</c:f>
              <c:strCache>
                <c:ptCount val="1"/>
                <c:pt idx="0">
                  <c:v>Previous Year Mean</c:v>
                </c:pt>
              </c:strCache>
            </c:strRef>
          </c:tx>
          <c:spPr>
            <a:solidFill>
              <a:schemeClr val="accent1"/>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DATA_IN       '!$P$2</c:f>
              <c:strCache>
                <c:ptCount val="1"/>
                <c:pt idx="0">
                  <c:v>Commitment</c:v>
                </c:pt>
              </c:strCache>
            </c:strRef>
          </c:cat>
          <c:val>
            <c:numRef>
              <c:f>'       DATA_IN       '!$P$77</c:f>
              <c:numCache>
                <c:formatCode>0.00</c:formatCode>
                <c:ptCount val="1"/>
                <c:pt idx="0">
                  <c:v>0</c:v>
                </c:pt>
              </c:numCache>
            </c:numRef>
          </c:val>
          <c:extLst>
            <c:ext xmlns:c16="http://schemas.microsoft.com/office/drawing/2014/chart" uri="{C3380CC4-5D6E-409C-BE32-E72D297353CC}">
              <c16:uniqueId val="{00000005-E563-4A14-B660-E178F97F786B}"/>
            </c:ext>
          </c:extLst>
        </c:ser>
        <c:ser>
          <c:idx val="0"/>
          <c:order val="1"/>
          <c:tx>
            <c:strRef>
              <c:f>'       DATA_IN       '!$C$69</c:f>
              <c:strCache>
                <c:ptCount val="1"/>
                <c:pt idx="0">
                  <c:v>Current Year Mean</c:v>
                </c:pt>
              </c:strCache>
            </c:strRef>
          </c:tx>
          <c:spPr>
            <a:solidFill>
              <a:schemeClr val="tx2"/>
            </a:solidFill>
          </c:spPr>
          <c:invertIfNegative val="0"/>
          <c:dPt>
            <c:idx val="1"/>
            <c:invertIfNegative val="0"/>
            <c:bubble3D val="0"/>
            <c:extLst>
              <c:ext xmlns:c16="http://schemas.microsoft.com/office/drawing/2014/chart" uri="{C3380CC4-5D6E-409C-BE32-E72D297353CC}">
                <c16:uniqueId val="{00000001-E563-4A14-B660-E178F97F786B}"/>
              </c:ext>
            </c:extLst>
          </c:dPt>
          <c:dPt>
            <c:idx val="2"/>
            <c:invertIfNegative val="0"/>
            <c:bubble3D val="0"/>
            <c:extLst>
              <c:ext xmlns:c16="http://schemas.microsoft.com/office/drawing/2014/chart" uri="{C3380CC4-5D6E-409C-BE32-E72D297353CC}">
                <c16:uniqueId val="{00000003-E563-4A14-B660-E178F97F786B}"/>
              </c:ext>
            </c:extLst>
          </c:dPt>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       DATA_IN       '!$P$2</c:f>
              <c:strCache>
                <c:ptCount val="1"/>
                <c:pt idx="0">
                  <c:v>Commitment</c:v>
                </c:pt>
              </c:strCache>
            </c:strRef>
          </c:cat>
          <c:val>
            <c:numRef>
              <c:f>'       DATA_IN       '!$P$69</c:f>
              <c:numCache>
                <c:formatCode>0.00</c:formatCode>
                <c:ptCount val="1"/>
                <c:pt idx="0">
                  <c:v>0</c:v>
                </c:pt>
              </c:numCache>
            </c:numRef>
          </c:val>
          <c:extLst>
            <c:ext xmlns:c16="http://schemas.microsoft.com/office/drawing/2014/chart" uri="{C3380CC4-5D6E-409C-BE32-E72D297353CC}">
              <c16:uniqueId val="{00000004-E563-4A14-B660-E178F97F786B}"/>
            </c:ext>
          </c:extLst>
        </c:ser>
        <c:ser>
          <c:idx val="2"/>
          <c:order val="2"/>
          <c:tx>
            <c:strRef>
              <c:f>'       DATA_IN       '!$A$80</c:f>
              <c:strCache>
                <c:ptCount val="1"/>
                <c:pt idx="0">
                  <c:v>National Mean</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errBars>
            <c:errBarType val="both"/>
            <c:errValType val="cust"/>
            <c:noEndCap val="0"/>
            <c:plus>
              <c:numRef>
                <c:f>'       DATA_IN       '!$P$81</c:f>
                <c:numCache>
                  <c:formatCode>General</c:formatCode>
                  <c:ptCount val="1"/>
                  <c:pt idx="0">
                    <c:v>0.6</c:v>
                  </c:pt>
                </c:numCache>
              </c:numRef>
            </c:plus>
            <c:minus>
              <c:numRef>
                <c:f>'       DATA_IN       '!$P$81</c:f>
                <c:numCache>
                  <c:formatCode>General</c:formatCode>
                  <c:ptCount val="1"/>
                  <c:pt idx="0">
                    <c:v>0.6</c:v>
                  </c:pt>
                </c:numCache>
              </c:numRef>
            </c:minus>
          </c:errBars>
          <c:cat>
            <c:strRef>
              <c:f>'       DATA_IN       '!$P$2</c:f>
              <c:strCache>
                <c:ptCount val="1"/>
                <c:pt idx="0">
                  <c:v>Commitment</c:v>
                </c:pt>
              </c:strCache>
            </c:strRef>
          </c:cat>
          <c:val>
            <c:numRef>
              <c:f>'       DATA_IN       '!$P$80</c:f>
              <c:numCache>
                <c:formatCode>General</c:formatCode>
                <c:ptCount val="1"/>
                <c:pt idx="0">
                  <c:v>4.1500000000000004</c:v>
                </c:pt>
              </c:numCache>
            </c:numRef>
          </c:val>
          <c:extLst>
            <c:ext xmlns:c16="http://schemas.microsoft.com/office/drawing/2014/chart" uri="{C3380CC4-5D6E-409C-BE32-E72D297353CC}">
              <c16:uniqueId val="{00000006-E563-4A14-B660-E178F97F786B}"/>
            </c:ext>
          </c:extLst>
        </c:ser>
        <c:dLbls>
          <c:dLblPos val="outEnd"/>
          <c:showLegendKey val="0"/>
          <c:showVal val="1"/>
          <c:showCatName val="0"/>
          <c:showSerName val="0"/>
          <c:showPercent val="0"/>
          <c:showBubbleSize val="0"/>
        </c:dLbls>
        <c:gapWidth val="150"/>
        <c:axId val="100831232"/>
        <c:axId val="100834688"/>
      </c:barChart>
      <c:catAx>
        <c:axId val="100831232"/>
        <c:scaling>
          <c:orientation val="minMax"/>
        </c:scaling>
        <c:delete val="0"/>
        <c:axPos val="b"/>
        <c:numFmt formatCode="General" sourceLinked="0"/>
        <c:majorTickMark val="out"/>
        <c:minorTickMark val="none"/>
        <c:tickLblPos val="nextTo"/>
        <c:crossAx val="100834688"/>
        <c:crosses val="autoZero"/>
        <c:auto val="1"/>
        <c:lblAlgn val="ctr"/>
        <c:lblOffset val="100"/>
        <c:noMultiLvlLbl val="0"/>
      </c:catAx>
      <c:valAx>
        <c:axId val="100834688"/>
        <c:scaling>
          <c:orientation val="minMax"/>
          <c:max val="5"/>
          <c:min val="1"/>
        </c:scaling>
        <c:delete val="0"/>
        <c:axPos val="l"/>
        <c:majorGridlines/>
        <c:numFmt formatCode="0.0" sourceLinked="0"/>
        <c:majorTickMark val="out"/>
        <c:minorTickMark val="none"/>
        <c:tickLblPos val="nextTo"/>
        <c:crossAx val="100831232"/>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orientation="portrait" horizontalDpi="0"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pPr>
            <a:r>
              <a:rPr lang="en-US" b="0"/>
              <a:t>Faculty Areas for Improvement</a:t>
            </a:r>
          </a:p>
        </c:rich>
      </c:tx>
      <c:overlay val="0"/>
    </c:title>
    <c:autoTitleDeleted val="0"/>
    <c:plotArea>
      <c:layout>
        <c:manualLayout>
          <c:layoutTarget val="inner"/>
          <c:xMode val="edge"/>
          <c:yMode val="edge"/>
          <c:x val="0.28403149606299211"/>
          <c:y val="0.12357584044509407"/>
          <c:w val="0.67414156340377029"/>
          <c:h val="0.70341836013013348"/>
        </c:manualLayout>
      </c:layout>
      <c:barChart>
        <c:barDir val="bar"/>
        <c:grouping val="clustered"/>
        <c:varyColors val="0"/>
        <c:ser>
          <c:idx val="1"/>
          <c:order val="0"/>
          <c:tx>
            <c:strRef>
              <c:f>'       DATA_IN       '!$A$79</c:f>
              <c:strCache>
                <c:ptCount val="1"/>
                <c:pt idx="0">
                  <c:v>Previous Year %</c:v>
                </c:pt>
              </c:strCache>
            </c:strRef>
          </c:tx>
          <c:spPr>
            <a:solidFill>
              <a:schemeClr val="accent1"/>
            </a:solidFill>
          </c:spPr>
          <c:invertIfNegative val="0"/>
          <c:dLbls>
            <c:delete val="1"/>
          </c:dLbls>
          <c:cat>
            <c:strRef>
              <c:f>'       DATA_IN       '!$R$2:$Z$2</c:f>
              <c:strCache>
                <c:ptCount val="9"/>
                <c:pt idx="0">
                  <c:v>a. Communication</c:v>
                </c:pt>
                <c:pt idx="1">
                  <c:v>b. Planning &amp; development 
of research program</c:v>
                </c:pt>
                <c:pt idx="2">
                  <c:v>c. Management of projects</c:v>
                </c:pt>
                <c:pt idx="3">
                  <c:v>d. Project selection</c:v>
                </c:pt>
                <c:pt idx="4">
                  <c:v>e. Proposals &amp; publications</c:v>
                </c:pt>
                <c:pt idx="5">
                  <c:v>f. Technology transfer</c:v>
                </c:pt>
                <c:pt idx="6">
                  <c:v>g. Intellectual property</c:v>
                </c:pt>
                <c:pt idx="7">
                  <c:v>h. Fundraising</c:v>
                </c:pt>
                <c:pt idx="8">
                  <c:v>i. Other</c:v>
                </c:pt>
              </c:strCache>
            </c:strRef>
          </c:cat>
          <c:val>
            <c:numRef>
              <c:f>'       DATA_IN       '!$R$79:$Z$79</c:f>
              <c:numCache>
                <c:formatCode>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3-C041-439B-8901-8A8D70D9B567}"/>
            </c:ext>
          </c:extLst>
        </c:ser>
        <c:ser>
          <c:idx val="0"/>
          <c:order val="1"/>
          <c:tx>
            <c:strRef>
              <c:f>'       DATA_IN       '!$C$71</c:f>
              <c:strCache>
                <c:ptCount val="1"/>
                <c:pt idx="0">
                  <c:v>Current Year %</c:v>
                </c:pt>
              </c:strCache>
            </c:strRef>
          </c:tx>
          <c:spPr>
            <a:solidFill>
              <a:schemeClr val="tx2"/>
            </a:solidFill>
          </c:spPr>
          <c:invertIfNegative val="0"/>
          <c:dPt>
            <c:idx val="1"/>
            <c:invertIfNegative val="0"/>
            <c:bubble3D val="0"/>
            <c:extLst>
              <c:ext xmlns:c16="http://schemas.microsoft.com/office/drawing/2014/chart" uri="{C3380CC4-5D6E-409C-BE32-E72D297353CC}">
                <c16:uniqueId val="{00000000-C041-439B-8901-8A8D70D9B567}"/>
              </c:ext>
            </c:extLst>
          </c:dPt>
          <c:dPt>
            <c:idx val="2"/>
            <c:invertIfNegative val="0"/>
            <c:bubble3D val="0"/>
            <c:extLst>
              <c:ext xmlns:c16="http://schemas.microsoft.com/office/drawing/2014/chart" uri="{C3380CC4-5D6E-409C-BE32-E72D297353CC}">
                <c16:uniqueId val="{00000001-C041-439B-8901-8A8D70D9B567}"/>
              </c:ext>
            </c:extLst>
          </c:dPt>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       DATA_IN       '!$R$2:$Z$2</c:f>
              <c:strCache>
                <c:ptCount val="9"/>
                <c:pt idx="0">
                  <c:v>a. Communication</c:v>
                </c:pt>
                <c:pt idx="1">
                  <c:v>b. Planning &amp; development 
of research program</c:v>
                </c:pt>
                <c:pt idx="2">
                  <c:v>c. Management of projects</c:v>
                </c:pt>
                <c:pt idx="3">
                  <c:v>d. Project selection</c:v>
                </c:pt>
                <c:pt idx="4">
                  <c:v>e. Proposals &amp; publications</c:v>
                </c:pt>
                <c:pt idx="5">
                  <c:v>f. Technology transfer</c:v>
                </c:pt>
                <c:pt idx="6">
                  <c:v>g. Intellectual property</c:v>
                </c:pt>
                <c:pt idx="7">
                  <c:v>h. Fundraising</c:v>
                </c:pt>
                <c:pt idx="8">
                  <c:v>i. Other</c:v>
                </c:pt>
              </c:strCache>
            </c:strRef>
          </c:cat>
          <c:val>
            <c:numRef>
              <c:f>'       DATA_IN       '!$R$71:$Z$71</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C041-439B-8901-8A8D70D9B567}"/>
            </c:ext>
          </c:extLst>
        </c:ser>
        <c:ser>
          <c:idx val="2"/>
          <c:order val="2"/>
          <c:tx>
            <c:strRef>
              <c:f>'       DATA_IN       '!$A$83</c:f>
              <c:strCache>
                <c:ptCount val="1"/>
                <c:pt idx="0">
                  <c:v>National %</c:v>
                </c:pt>
              </c:strCache>
            </c:strRef>
          </c:tx>
          <c:invertIfNegative val="0"/>
          <c:dLbls>
            <c:delete val="1"/>
          </c:dLbls>
          <c:cat>
            <c:strRef>
              <c:f>'       DATA_IN       '!$R$2:$Z$2</c:f>
              <c:strCache>
                <c:ptCount val="9"/>
                <c:pt idx="0">
                  <c:v>a. Communication</c:v>
                </c:pt>
                <c:pt idx="1">
                  <c:v>b. Planning &amp; development 
of research program</c:v>
                </c:pt>
                <c:pt idx="2">
                  <c:v>c. Management of projects</c:v>
                </c:pt>
                <c:pt idx="3">
                  <c:v>d. Project selection</c:v>
                </c:pt>
                <c:pt idx="4">
                  <c:v>e. Proposals &amp; publications</c:v>
                </c:pt>
                <c:pt idx="5">
                  <c:v>f. Technology transfer</c:v>
                </c:pt>
                <c:pt idx="6">
                  <c:v>g. Intellectual property</c:v>
                </c:pt>
                <c:pt idx="7">
                  <c:v>h. Fundraising</c:v>
                </c:pt>
                <c:pt idx="8">
                  <c:v>i. Other</c:v>
                </c:pt>
              </c:strCache>
            </c:strRef>
          </c:cat>
          <c:val>
            <c:numRef>
              <c:f>'       DATA_IN       '!$R$83:$Z$83</c:f>
              <c:numCache>
                <c:formatCode>0.00%</c:formatCode>
                <c:ptCount val="9"/>
                <c:pt idx="0">
                  <c:v>0.26900000000000002</c:v>
                </c:pt>
                <c:pt idx="1">
                  <c:v>0.20100000000000001</c:v>
                </c:pt>
                <c:pt idx="2">
                  <c:v>0.161</c:v>
                </c:pt>
                <c:pt idx="3">
                  <c:v>0.16200000000000001</c:v>
                </c:pt>
                <c:pt idx="4">
                  <c:v>7.1999999999999995E-2</c:v>
                </c:pt>
                <c:pt idx="5">
                  <c:v>0.20799999999999999</c:v>
                </c:pt>
                <c:pt idx="6">
                  <c:v>4.5999999999999999E-2</c:v>
                </c:pt>
                <c:pt idx="7">
                  <c:v>0.45900000000000002</c:v>
                </c:pt>
                <c:pt idx="8">
                  <c:v>0.14699999999999999</c:v>
                </c:pt>
              </c:numCache>
            </c:numRef>
          </c:val>
          <c:extLst>
            <c:ext xmlns:c16="http://schemas.microsoft.com/office/drawing/2014/chart" uri="{C3380CC4-5D6E-409C-BE32-E72D297353CC}">
              <c16:uniqueId val="{00000004-C041-439B-8901-8A8D70D9B567}"/>
            </c:ext>
          </c:extLst>
        </c:ser>
        <c:dLbls>
          <c:dLblPos val="outEnd"/>
          <c:showLegendKey val="0"/>
          <c:showVal val="1"/>
          <c:showCatName val="0"/>
          <c:showSerName val="0"/>
          <c:showPercent val="0"/>
          <c:showBubbleSize val="0"/>
        </c:dLbls>
        <c:gapWidth val="150"/>
        <c:axId val="101186176"/>
        <c:axId val="101303040"/>
      </c:barChart>
      <c:catAx>
        <c:axId val="101186176"/>
        <c:scaling>
          <c:orientation val="maxMin"/>
        </c:scaling>
        <c:delete val="0"/>
        <c:axPos val="l"/>
        <c:numFmt formatCode="General" sourceLinked="0"/>
        <c:majorTickMark val="out"/>
        <c:minorTickMark val="none"/>
        <c:tickLblPos val="nextTo"/>
        <c:crossAx val="101303040"/>
        <c:crosses val="autoZero"/>
        <c:auto val="1"/>
        <c:lblAlgn val="ctr"/>
        <c:lblOffset val="100"/>
        <c:noMultiLvlLbl val="0"/>
      </c:catAx>
      <c:valAx>
        <c:axId val="101303040"/>
        <c:scaling>
          <c:orientation val="minMax"/>
        </c:scaling>
        <c:delete val="0"/>
        <c:axPos val="t"/>
        <c:majorGridlines/>
        <c:numFmt formatCode="0%" sourceLinked="0"/>
        <c:majorTickMark val="out"/>
        <c:minorTickMark val="none"/>
        <c:tickLblPos val="high"/>
        <c:crossAx val="101186176"/>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orientation="portrait" horizontalDpi="0"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28575</xdr:rowOff>
    </xdr:from>
    <xdr:to>
      <xdr:col>9</xdr:col>
      <xdr:colOff>561975</xdr:colOff>
      <xdr:row>26</xdr:row>
      <xdr:rowOff>142875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31750</xdr:colOff>
      <xdr:row>28</xdr:row>
      <xdr:rowOff>0</xdr:rowOff>
    </xdr:from>
    <xdr:to>
      <xdr:col>9</xdr:col>
      <xdr:colOff>574676</xdr:colOff>
      <xdr:row>54</xdr:row>
      <xdr:rowOff>114300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47625</xdr:colOff>
      <xdr:row>0</xdr:row>
      <xdr:rowOff>47625</xdr:rowOff>
    </xdr:from>
    <xdr:to>
      <xdr:col>19</xdr:col>
      <xdr:colOff>539750</xdr:colOff>
      <xdr:row>27</xdr:row>
      <xdr:rowOff>0</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60325</xdr:colOff>
      <xdr:row>28</xdr:row>
      <xdr:rowOff>0</xdr:rowOff>
    </xdr:from>
    <xdr:to>
      <xdr:col>19</xdr:col>
      <xdr:colOff>552450</xdr:colOff>
      <xdr:row>54</xdr:row>
      <xdr:rowOff>114300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86"/>
  <sheetViews>
    <sheetView zoomScaleNormal="100" workbookViewId="0">
      <selection activeCell="A3" sqref="A3:AD3"/>
    </sheetView>
  </sheetViews>
  <sheetFormatPr defaultColWidth="9.140625" defaultRowHeight="12.75" x14ac:dyDescent="0.2"/>
  <cols>
    <col min="1" max="1" width="3" style="30" customWidth="1"/>
    <col min="2" max="2" width="41.7109375" style="30" customWidth="1"/>
    <col min="3" max="4" width="2.7109375" style="30" customWidth="1"/>
    <col min="5" max="5" width="5.28515625" style="30" customWidth="1"/>
    <col min="6" max="6" width="2.7109375" style="30" customWidth="1"/>
    <col min="7" max="7" width="4.28515625" style="45" customWidth="1"/>
    <col min="8" max="8" width="2.7109375" style="45" customWidth="1"/>
    <col min="9" max="9" width="5" style="45" customWidth="1"/>
    <col min="10" max="10" width="2.7109375" style="45" customWidth="1"/>
    <col min="11" max="11" width="7" style="45" customWidth="1"/>
    <col min="12" max="12" width="2.7109375" style="45" customWidth="1"/>
    <col min="13" max="13" width="7.140625" style="45" customWidth="1"/>
    <col min="14" max="16" width="2.7109375" style="45" customWidth="1"/>
    <col min="17" max="17" width="4.42578125" style="45" customWidth="1"/>
    <col min="18" max="19" width="2.7109375" style="45" customWidth="1"/>
    <col min="20" max="20" width="2.85546875" style="45" customWidth="1"/>
    <col min="21" max="21" width="6.42578125" style="45" customWidth="1"/>
    <col min="22" max="22" width="3.140625" style="45" customWidth="1"/>
    <col min="23" max="23" width="3.85546875" style="45" customWidth="1"/>
    <col min="24" max="24" width="3" style="45" customWidth="1"/>
    <col min="25" max="25" width="5.7109375" style="45" customWidth="1"/>
    <col min="26" max="26" width="3.85546875" style="30" customWidth="1"/>
    <col min="27" max="27" width="11.42578125" style="30" bestFit="1" customWidth="1"/>
    <col min="28" max="30" width="9.140625" style="30"/>
    <col min="31" max="31" width="7.5703125" style="30" customWidth="1"/>
    <col min="32" max="16384" width="9.140625" style="30"/>
  </cols>
  <sheetData>
    <row r="1" spans="1:31" ht="15.75" x14ac:dyDescent="0.25">
      <c r="A1" s="186" t="s">
        <v>204</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row>
    <row r="2" spans="1:31" ht="15.75" x14ac:dyDescent="0.25">
      <c r="A2" s="186" t="s">
        <v>205</v>
      </c>
      <c r="B2" s="186"/>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row>
    <row r="3" spans="1:31" ht="15.75" x14ac:dyDescent="0.25">
      <c r="A3" s="186" t="s">
        <v>206</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row>
    <row r="4" spans="1:31" x14ac:dyDescent="0.2">
      <c r="G4" s="47"/>
    </row>
    <row r="5" spans="1:31" ht="15.75" x14ac:dyDescent="0.25">
      <c r="A5" s="31" t="s">
        <v>24</v>
      </c>
      <c r="B5" s="32"/>
      <c r="C5" s="32"/>
      <c r="D5" s="32"/>
      <c r="E5" s="32"/>
      <c r="F5" s="32"/>
      <c r="G5" s="74"/>
      <c r="H5" s="74"/>
      <c r="I5" s="74"/>
      <c r="J5" s="74"/>
      <c r="K5" s="74"/>
      <c r="L5" s="74"/>
      <c r="M5" s="74"/>
      <c r="N5" s="74"/>
      <c r="O5" s="74"/>
      <c r="P5" s="74"/>
      <c r="Q5" s="74"/>
      <c r="R5" s="74"/>
      <c r="S5" s="74"/>
      <c r="T5" s="74"/>
      <c r="U5" s="74"/>
      <c r="V5" s="74"/>
      <c r="W5" s="74"/>
      <c r="X5" s="74"/>
      <c r="Y5" s="74"/>
      <c r="Z5" s="32"/>
      <c r="AA5" s="32"/>
      <c r="AB5" s="32"/>
      <c r="AC5" s="32"/>
      <c r="AD5" s="32"/>
    </row>
    <row r="6" spans="1:31" x14ac:dyDescent="0.2">
      <c r="A6" s="30" t="s">
        <v>55</v>
      </c>
      <c r="AA6" s="181"/>
      <c r="AB6" s="182"/>
      <c r="AC6" s="178"/>
      <c r="AD6" s="178"/>
      <c r="AE6" s="33"/>
    </row>
    <row r="7" spans="1:31" x14ac:dyDescent="0.2">
      <c r="G7" s="178" t="s">
        <v>3</v>
      </c>
      <c r="H7" s="178"/>
      <c r="I7" s="178"/>
      <c r="J7" s="178"/>
      <c r="K7" s="178"/>
      <c r="L7" s="178"/>
      <c r="M7" s="178"/>
      <c r="N7" s="178"/>
      <c r="O7" s="178"/>
      <c r="P7" s="178"/>
      <c r="Q7" s="178"/>
      <c r="R7" s="178"/>
      <c r="S7" s="178"/>
      <c r="T7" s="178"/>
      <c r="U7" s="178"/>
      <c r="V7" s="178"/>
      <c r="W7" s="178"/>
      <c r="X7" s="178"/>
      <c r="AA7" s="181" t="s">
        <v>3</v>
      </c>
      <c r="AB7" s="182"/>
      <c r="AC7" s="178" t="s">
        <v>8</v>
      </c>
      <c r="AD7" s="178"/>
      <c r="AE7" s="33"/>
    </row>
    <row r="8" spans="1:31" x14ac:dyDescent="0.2">
      <c r="G8" s="178" t="s">
        <v>1</v>
      </c>
      <c r="H8" s="178"/>
      <c r="I8" s="178"/>
      <c r="J8" s="178"/>
      <c r="K8" s="178"/>
      <c r="L8" s="178"/>
      <c r="M8" s="178"/>
      <c r="N8" s="178"/>
      <c r="O8" s="178"/>
      <c r="P8" s="178"/>
      <c r="Q8" s="178"/>
      <c r="R8" s="178"/>
      <c r="S8" s="178"/>
      <c r="T8" s="178"/>
      <c r="U8" s="178"/>
      <c r="V8" s="178"/>
      <c r="W8" s="178"/>
      <c r="X8" s="178"/>
      <c r="AA8" s="33"/>
      <c r="AB8" s="34"/>
      <c r="AE8" s="33"/>
    </row>
    <row r="9" spans="1:31" x14ac:dyDescent="0.2">
      <c r="G9" s="183" t="s">
        <v>67</v>
      </c>
      <c r="H9" s="183"/>
      <c r="I9" s="183"/>
      <c r="J9" s="125"/>
      <c r="K9" s="183" t="s">
        <v>68</v>
      </c>
      <c r="L9" s="183"/>
      <c r="M9" s="183"/>
      <c r="N9" s="125"/>
      <c r="O9" s="183" t="s">
        <v>25</v>
      </c>
      <c r="P9" s="183"/>
      <c r="Q9" s="183"/>
      <c r="R9" s="125"/>
      <c r="S9" s="183" t="s">
        <v>26</v>
      </c>
      <c r="T9" s="183"/>
      <c r="U9" s="183"/>
      <c r="V9" s="125"/>
      <c r="W9" s="183" t="s">
        <v>27</v>
      </c>
      <c r="X9" s="183"/>
      <c r="Y9" s="183"/>
      <c r="Z9" s="35"/>
      <c r="AA9" s="120" t="s">
        <v>5</v>
      </c>
      <c r="AB9" s="122" t="s">
        <v>7</v>
      </c>
      <c r="AC9" s="123"/>
      <c r="AD9" s="123"/>
      <c r="AE9" s="33"/>
    </row>
    <row r="10" spans="1:31" x14ac:dyDescent="0.2">
      <c r="G10" s="179">
        <v>1</v>
      </c>
      <c r="H10" s="179"/>
      <c r="I10" s="179"/>
      <c r="J10" s="119"/>
      <c r="K10" s="96"/>
      <c r="L10" s="119">
        <v>2</v>
      </c>
      <c r="M10" s="119"/>
      <c r="N10" s="119"/>
      <c r="O10" s="179">
        <v>3</v>
      </c>
      <c r="P10" s="179"/>
      <c r="Q10" s="179"/>
      <c r="R10" s="119"/>
      <c r="S10" s="179">
        <v>4</v>
      </c>
      <c r="T10" s="179"/>
      <c r="U10" s="179"/>
      <c r="V10" s="119"/>
      <c r="W10" s="179">
        <v>5</v>
      </c>
      <c r="X10" s="179"/>
      <c r="Y10" s="179"/>
      <c r="Z10" s="36"/>
      <c r="AA10" s="37" t="s">
        <v>6</v>
      </c>
      <c r="AB10" s="38" t="s">
        <v>6</v>
      </c>
      <c r="AC10" s="39"/>
      <c r="AD10" s="39"/>
      <c r="AE10" s="33"/>
    </row>
    <row r="11" spans="1:31" x14ac:dyDescent="0.2">
      <c r="G11" s="40" t="s">
        <v>2</v>
      </c>
      <c r="H11" s="41"/>
      <c r="I11" s="40" t="s">
        <v>0</v>
      </c>
      <c r="J11" s="42"/>
      <c r="K11" s="40" t="s">
        <v>2</v>
      </c>
      <c r="L11" s="41"/>
      <c r="M11" s="40" t="s">
        <v>0</v>
      </c>
      <c r="N11" s="42"/>
      <c r="O11" s="40" t="s">
        <v>2</v>
      </c>
      <c r="P11" s="41"/>
      <c r="Q11" s="40" t="s">
        <v>0</v>
      </c>
      <c r="R11" s="42"/>
      <c r="S11" s="40" t="s">
        <v>2</v>
      </c>
      <c r="T11" s="41"/>
      <c r="U11" s="40" t="s">
        <v>0</v>
      </c>
      <c r="V11" s="42"/>
      <c r="W11" s="40" t="s">
        <v>2</v>
      </c>
      <c r="X11" s="41"/>
      <c r="Y11" s="119" t="s">
        <v>0</v>
      </c>
      <c r="Z11" s="32"/>
      <c r="AA11" s="37" t="s">
        <v>4</v>
      </c>
      <c r="AB11" s="38" t="s">
        <v>4</v>
      </c>
      <c r="AC11" s="39" t="s">
        <v>4</v>
      </c>
      <c r="AD11" s="39" t="s">
        <v>11</v>
      </c>
      <c r="AE11" s="33"/>
    </row>
    <row r="12" spans="1:31" x14ac:dyDescent="0.2">
      <c r="G12" s="43"/>
      <c r="H12" s="43"/>
      <c r="I12" s="44"/>
      <c r="J12" s="43"/>
      <c r="K12" s="43"/>
      <c r="L12" s="43"/>
      <c r="M12" s="44"/>
      <c r="N12" s="43"/>
      <c r="O12" s="43"/>
      <c r="P12" s="43"/>
      <c r="Q12" s="43"/>
      <c r="R12" s="43"/>
      <c r="S12" s="43"/>
      <c r="T12" s="43"/>
      <c r="U12" s="43"/>
      <c r="V12" s="43"/>
      <c r="W12" s="43"/>
      <c r="X12" s="43"/>
      <c r="AA12" s="33"/>
      <c r="AB12" s="34"/>
      <c r="AE12" s="33"/>
    </row>
    <row r="13" spans="1:31" x14ac:dyDescent="0.2">
      <c r="G13" s="43">
        <f>'       DATA_IN       '!F58</f>
        <v>0</v>
      </c>
      <c r="H13" s="43"/>
      <c r="I13" s="46" t="e">
        <f>'       DATA_IN       '!F58/'       DATA_IN       '!F73</f>
        <v>#DIV/0!</v>
      </c>
      <c r="J13" s="43"/>
      <c r="K13" s="43">
        <f>'       DATA_IN       '!F59</f>
        <v>0</v>
      </c>
      <c r="L13" s="43"/>
      <c r="M13" s="46" t="e">
        <f>'       DATA_IN       '!F59/'       DATA_IN       '!F73</f>
        <v>#DIV/0!</v>
      </c>
      <c r="N13" s="43"/>
      <c r="O13" s="43">
        <f>'       DATA_IN       '!F60</f>
        <v>0</v>
      </c>
      <c r="P13" s="43"/>
      <c r="Q13" s="46" t="e">
        <f>'       DATA_IN       '!F60/'       DATA_IN       '!F73</f>
        <v>#DIV/0!</v>
      </c>
      <c r="R13" s="43"/>
      <c r="S13" s="43">
        <f>'       DATA_IN       '!F61</f>
        <v>0</v>
      </c>
      <c r="T13" s="43"/>
      <c r="U13" s="46" t="e">
        <f>'       DATA_IN       '!F61/'       DATA_IN       '!F73</f>
        <v>#DIV/0!</v>
      </c>
      <c r="V13" s="43"/>
      <c r="W13" s="43">
        <f>'       DATA_IN       '!F62</f>
        <v>0</v>
      </c>
      <c r="X13" s="43"/>
      <c r="Y13" s="46" t="e">
        <f>'       DATA_IN       '!F62/'       DATA_IN       '!F73</f>
        <v>#DIV/0!</v>
      </c>
      <c r="AA13" s="55" t="e">
        <f>'       DATA_IN       '!F69</f>
        <v>#DIV/0!</v>
      </c>
      <c r="AB13" s="56" t="str">
        <f>'       DATA_IN       '!F77</f>
        <v>NA</v>
      </c>
      <c r="AC13" s="71">
        <f>'       DATA_IN       '!F80</f>
        <v>3.47</v>
      </c>
      <c r="AD13" s="47">
        <f>'       DATA_IN       '!F81</f>
        <v>0.4</v>
      </c>
      <c r="AE13" s="33"/>
    </row>
    <row r="14" spans="1:31" x14ac:dyDescent="0.2">
      <c r="A14" s="32"/>
      <c r="B14" s="32"/>
      <c r="C14" s="32"/>
      <c r="D14" s="32"/>
      <c r="E14" s="32"/>
      <c r="F14" s="32"/>
      <c r="G14" s="42"/>
      <c r="H14" s="42"/>
      <c r="I14" s="97"/>
      <c r="J14" s="42"/>
      <c r="K14" s="42"/>
      <c r="L14" s="42"/>
      <c r="M14" s="97"/>
      <c r="N14" s="42"/>
      <c r="O14" s="42"/>
      <c r="P14" s="42"/>
      <c r="Q14" s="42"/>
      <c r="R14" s="42"/>
      <c r="S14" s="42"/>
      <c r="T14" s="42"/>
      <c r="U14" s="42"/>
      <c r="V14" s="42"/>
      <c r="W14" s="42"/>
      <c r="X14" s="42"/>
      <c r="Y14" s="74"/>
      <c r="Z14" s="32"/>
      <c r="AA14" s="48"/>
      <c r="AB14" s="49"/>
      <c r="AC14" s="32"/>
      <c r="AD14" s="32"/>
      <c r="AE14" s="33"/>
    </row>
    <row r="15" spans="1:31" x14ac:dyDescent="0.2">
      <c r="A15" s="30" t="s">
        <v>56</v>
      </c>
      <c r="G15" s="43"/>
      <c r="H15" s="43"/>
      <c r="I15" s="43"/>
      <c r="J15" s="43"/>
      <c r="K15" s="43"/>
      <c r="L15" s="43"/>
      <c r="M15" s="43"/>
      <c r="N15" s="43"/>
      <c r="O15" s="43"/>
      <c r="P15" s="43"/>
      <c r="Q15" s="43"/>
      <c r="R15" s="43"/>
      <c r="S15" s="43"/>
      <c r="T15" s="43"/>
      <c r="U15" s="43"/>
      <c r="V15" s="43"/>
      <c r="W15" s="43"/>
      <c r="X15" s="43"/>
      <c r="AA15" s="33"/>
      <c r="AB15" s="34"/>
      <c r="AE15" s="33"/>
    </row>
    <row r="16" spans="1:31" x14ac:dyDescent="0.2">
      <c r="G16" s="178" t="s">
        <v>3</v>
      </c>
      <c r="H16" s="178"/>
      <c r="I16" s="178"/>
      <c r="J16" s="178"/>
      <c r="K16" s="178"/>
      <c r="L16" s="178"/>
      <c r="M16" s="178"/>
      <c r="N16" s="178"/>
      <c r="O16" s="178"/>
      <c r="P16" s="178"/>
      <c r="Q16" s="178"/>
      <c r="R16" s="178"/>
      <c r="S16" s="178"/>
      <c r="T16" s="178"/>
      <c r="U16" s="178"/>
      <c r="V16" s="178"/>
      <c r="W16" s="178"/>
      <c r="X16" s="178"/>
      <c r="AA16" s="181" t="s">
        <v>3</v>
      </c>
      <c r="AB16" s="182"/>
      <c r="AC16" s="178" t="s">
        <v>8</v>
      </c>
      <c r="AD16" s="178"/>
      <c r="AE16" s="33"/>
    </row>
    <row r="17" spans="1:31" x14ac:dyDescent="0.2">
      <c r="G17" s="178" t="s">
        <v>1</v>
      </c>
      <c r="H17" s="178"/>
      <c r="I17" s="178"/>
      <c r="J17" s="178"/>
      <c r="K17" s="178"/>
      <c r="L17" s="178"/>
      <c r="M17" s="178"/>
      <c r="N17" s="178"/>
      <c r="O17" s="178"/>
      <c r="P17" s="178"/>
      <c r="Q17" s="178"/>
      <c r="R17" s="178"/>
      <c r="S17" s="178"/>
      <c r="T17" s="178"/>
      <c r="U17" s="178"/>
      <c r="V17" s="178"/>
      <c r="W17" s="178"/>
      <c r="X17" s="178"/>
      <c r="AA17" s="33"/>
      <c r="AB17" s="34"/>
      <c r="AE17" s="33"/>
    </row>
    <row r="18" spans="1:31" ht="26.25" customHeight="1" x14ac:dyDescent="0.2">
      <c r="G18" s="180" t="s">
        <v>12</v>
      </c>
      <c r="H18" s="180"/>
      <c r="I18" s="180"/>
      <c r="J18" s="124"/>
      <c r="K18" s="180" t="s">
        <v>19</v>
      </c>
      <c r="L18" s="180"/>
      <c r="M18" s="180"/>
      <c r="N18" s="124"/>
      <c r="O18" s="180" t="s">
        <v>20</v>
      </c>
      <c r="P18" s="180"/>
      <c r="Q18" s="180"/>
      <c r="R18" s="124"/>
      <c r="S18" s="180" t="s">
        <v>21</v>
      </c>
      <c r="T18" s="180"/>
      <c r="U18" s="180"/>
      <c r="V18" s="124"/>
      <c r="W18" s="180" t="s">
        <v>22</v>
      </c>
      <c r="X18" s="180"/>
      <c r="Y18" s="180"/>
      <c r="Z18" s="35"/>
      <c r="AA18" s="120" t="s">
        <v>5</v>
      </c>
      <c r="AB18" s="122" t="s">
        <v>7</v>
      </c>
      <c r="AC18" s="178" t="s">
        <v>8</v>
      </c>
      <c r="AD18" s="178"/>
      <c r="AE18" s="33"/>
    </row>
    <row r="19" spans="1:31" x14ac:dyDescent="0.2">
      <c r="G19" s="179">
        <v>1</v>
      </c>
      <c r="H19" s="179"/>
      <c r="I19" s="179"/>
      <c r="J19" s="119"/>
      <c r="K19" s="179">
        <v>2</v>
      </c>
      <c r="L19" s="179"/>
      <c r="M19" s="179"/>
      <c r="N19" s="119"/>
      <c r="O19" s="179">
        <v>3</v>
      </c>
      <c r="P19" s="179"/>
      <c r="Q19" s="179"/>
      <c r="R19" s="119"/>
      <c r="S19" s="179">
        <v>4</v>
      </c>
      <c r="T19" s="179"/>
      <c r="U19" s="179"/>
      <c r="V19" s="119"/>
      <c r="W19" s="179">
        <v>5</v>
      </c>
      <c r="X19" s="179"/>
      <c r="Y19" s="179"/>
      <c r="Z19" s="36"/>
      <c r="AA19" s="37" t="s">
        <v>6</v>
      </c>
      <c r="AB19" s="38" t="s">
        <v>6</v>
      </c>
      <c r="AC19" s="39"/>
      <c r="AD19" s="39"/>
      <c r="AE19" s="33"/>
    </row>
    <row r="20" spans="1:31" x14ac:dyDescent="0.2">
      <c r="G20" s="40" t="s">
        <v>2</v>
      </c>
      <c r="H20" s="41"/>
      <c r="I20" s="40" t="s">
        <v>0</v>
      </c>
      <c r="J20" s="42"/>
      <c r="K20" s="40" t="s">
        <v>2</v>
      </c>
      <c r="L20" s="41"/>
      <c r="M20" s="40" t="s">
        <v>0</v>
      </c>
      <c r="N20" s="42"/>
      <c r="O20" s="40" t="s">
        <v>2</v>
      </c>
      <c r="P20" s="41"/>
      <c r="Q20" s="40" t="s">
        <v>0</v>
      </c>
      <c r="R20" s="42"/>
      <c r="S20" s="40" t="s">
        <v>2</v>
      </c>
      <c r="T20" s="41"/>
      <c r="U20" s="40" t="s">
        <v>0</v>
      </c>
      <c r="V20" s="42"/>
      <c r="W20" s="40" t="s">
        <v>2</v>
      </c>
      <c r="X20" s="41"/>
      <c r="Y20" s="119" t="s">
        <v>0</v>
      </c>
      <c r="Z20" s="32"/>
      <c r="AA20" s="37" t="s">
        <v>4</v>
      </c>
      <c r="AB20" s="38" t="s">
        <v>4</v>
      </c>
      <c r="AC20" s="39" t="s">
        <v>4</v>
      </c>
      <c r="AD20" s="39" t="s">
        <v>11</v>
      </c>
      <c r="AE20" s="33"/>
    </row>
    <row r="21" spans="1:31" x14ac:dyDescent="0.2">
      <c r="G21" s="43"/>
      <c r="H21" s="43"/>
      <c r="I21" s="43"/>
      <c r="J21" s="43"/>
      <c r="K21" s="43"/>
      <c r="L21" s="43"/>
      <c r="M21" s="43"/>
      <c r="N21" s="43"/>
      <c r="O21" s="43"/>
      <c r="P21" s="43"/>
      <c r="Q21" s="43"/>
      <c r="R21" s="43"/>
      <c r="S21" s="43"/>
      <c r="T21" s="43"/>
      <c r="U21" s="43"/>
      <c r="V21" s="43"/>
      <c r="W21" s="43"/>
      <c r="X21" s="43"/>
      <c r="AA21" s="33"/>
      <c r="AB21" s="34"/>
      <c r="AE21" s="33"/>
    </row>
    <row r="22" spans="1:31" s="50" customFormat="1" x14ac:dyDescent="0.2">
      <c r="A22" s="30" t="s">
        <v>57</v>
      </c>
      <c r="G22" s="51">
        <f>'       DATA_IN       '!G58</f>
        <v>0</v>
      </c>
      <c r="H22" s="51"/>
      <c r="I22" s="46" t="e">
        <f>'       DATA_IN       '!G58/'       DATA_IN       '!G73</f>
        <v>#DIV/0!</v>
      </c>
      <c r="J22" s="51"/>
      <c r="K22" s="51">
        <f>'       DATA_IN       '!G59</f>
        <v>0</v>
      </c>
      <c r="L22" s="51"/>
      <c r="M22" s="46" t="e">
        <f>'       DATA_IN       '!G59/'       DATA_IN       '!G73</f>
        <v>#DIV/0!</v>
      </c>
      <c r="N22" s="51"/>
      <c r="O22" s="51">
        <f>'       DATA_IN       '!G60</f>
        <v>0</v>
      </c>
      <c r="P22" s="51"/>
      <c r="Q22" s="46" t="e">
        <f>'       DATA_IN       '!G60/'       DATA_IN       '!G73</f>
        <v>#DIV/0!</v>
      </c>
      <c r="R22" s="51"/>
      <c r="S22" s="51">
        <f>'       DATA_IN       '!G61</f>
        <v>0</v>
      </c>
      <c r="T22" s="51"/>
      <c r="U22" s="46" t="e">
        <f>'       DATA_IN       '!G61/'       DATA_IN       '!G73</f>
        <v>#DIV/0!</v>
      </c>
      <c r="V22" s="51"/>
      <c r="W22" s="51">
        <f>'       DATA_IN       '!G62</f>
        <v>0</v>
      </c>
      <c r="X22" s="51"/>
      <c r="Y22" s="46" t="e">
        <f>'       DATA_IN       '!G62/'       DATA_IN       '!G73</f>
        <v>#DIV/0!</v>
      </c>
      <c r="AA22" s="55" t="e">
        <f>'       DATA_IN       '!G69</f>
        <v>#DIV/0!</v>
      </c>
      <c r="AB22" s="56" t="str">
        <f>'       DATA_IN       '!G77</f>
        <v>NA</v>
      </c>
      <c r="AC22" s="57">
        <f>'       DATA_IN       '!G80</f>
        <v>4.55</v>
      </c>
      <c r="AD22" s="57">
        <f>'       DATA_IN       '!G81</f>
        <v>0.4</v>
      </c>
      <c r="AE22" s="52"/>
    </row>
    <row r="23" spans="1:31" x14ac:dyDescent="0.2">
      <c r="G23" s="43"/>
      <c r="H23" s="43"/>
      <c r="I23" s="43"/>
      <c r="J23" s="43"/>
      <c r="K23" s="43"/>
      <c r="L23" s="43"/>
      <c r="M23" s="43"/>
      <c r="N23" s="43"/>
      <c r="O23" s="43"/>
      <c r="P23" s="43"/>
      <c r="Q23" s="43"/>
      <c r="R23" s="43"/>
      <c r="S23" s="43"/>
      <c r="T23" s="43"/>
      <c r="U23" s="43"/>
      <c r="V23" s="43"/>
      <c r="W23" s="43"/>
      <c r="X23" s="43"/>
      <c r="AA23" s="33"/>
      <c r="AB23" s="34"/>
      <c r="AD23" s="90"/>
      <c r="AE23" s="33"/>
    </row>
    <row r="24" spans="1:31" ht="15" x14ac:dyDescent="0.25">
      <c r="A24" s="30" t="s">
        <v>79</v>
      </c>
      <c r="B24" s="95"/>
      <c r="G24" s="43">
        <f>'       DATA_IN       '!H58</f>
        <v>0</v>
      </c>
      <c r="H24" s="43"/>
      <c r="I24" s="46" t="e">
        <f>'       DATA_IN       '!H58/'       DATA_IN       '!H73</f>
        <v>#DIV/0!</v>
      </c>
      <c r="J24" s="43"/>
      <c r="K24" s="43">
        <f>'       DATA_IN       '!H59</f>
        <v>0</v>
      </c>
      <c r="L24" s="43"/>
      <c r="M24" s="46" t="e">
        <f>'       DATA_IN       '!H59/'       DATA_IN       '!H73</f>
        <v>#DIV/0!</v>
      </c>
      <c r="N24" s="43"/>
      <c r="O24" s="43">
        <f>'       DATA_IN       '!H60</f>
        <v>0</v>
      </c>
      <c r="P24" s="43"/>
      <c r="Q24" s="46" t="e">
        <f>'       DATA_IN       '!H60/'       DATA_IN       '!H73</f>
        <v>#DIV/0!</v>
      </c>
      <c r="R24" s="43"/>
      <c r="S24" s="43">
        <f>'       DATA_IN       '!H61</f>
        <v>0</v>
      </c>
      <c r="T24" s="43"/>
      <c r="U24" s="46" t="e">
        <f>'       DATA_IN       '!H61/'       DATA_IN       '!H73</f>
        <v>#DIV/0!</v>
      </c>
      <c r="V24" s="43"/>
      <c r="W24" s="43">
        <f>'       DATA_IN       '!H62</f>
        <v>0</v>
      </c>
      <c r="X24" s="43"/>
      <c r="Y24" s="53" t="e">
        <f>'       DATA_IN       '!H62/'       DATA_IN       '!H73</f>
        <v>#DIV/0!</v>
      </c>
      <c r="Z24" s="54"/>
      <c r="AA24" s="55" t="e">
        <f>'       DATA_IN       '!H69</f>
        <v>#DIV/0!</v>
      </c>
      <c r="AB24" s="56" t="str">
        <f>'       DATA_IN       '!H77</f>
        <v>NA</v>
      </c>
      <c r="AC24" s="57">
        <f>'       DATA_IN       '!H80</f>
        <v>4.3899999999999997</v>
      </c>
      <c r="AD24" s="47">
        <f>'       DATA_IN       '!H81</f>
        <v>0.6</v>
      </c>
      <c r="AE24" s="33"/>
    </row>
    <row r="25" spans="1:31" x14ac:dyDescent="0.2">
      <c r="A25" s="32"/>
      <c r="B25" s="32" t="s">
        <v>58</v>
      </c>
      <c r="C25" s="32"/>
      <c r="D25" s="32"/>
      <c r="E25" s="32"/>
      <c r="F25" s="32"/>
      <c r="G25" s="42"/>
      <c r="H25" s="42"/>
      <c r="I25" s="42"/>
      <c r="J25" s="42"/>
      <c r="K25" s="42"/>
      <c r="L25" s="42"/>
      <c r="M25" s="42"/>
      <c r="N25" s="42"/>
      <c r="O25" s="74"/>
      <c r="P25" s="42"/>
      <c r="Q25" s="42"/>
      <c r="R25" s="42"/>
      <c r="S25" s="74"/>
      <c r="T25" s="42"/>
      <c r="U25" s="42"/>
      <c r="V25" s="42"/>
      <c r="W25" s="42"/>
      <c r="X25" s="42"/>
      <c r="Y25" s="74"/>
      <c r="Z25" s="32"/>
      <c r="AA25" s="48"/>
      <c r="AB25" s="49"/>
      <c r="AC25" s="32"/>
      <c r="AD25" s="89"/>
      <c r="AE25" s="33"/>
    </row>
    <row r="27" spans="1:31" ht="15.75" x14ac:dyDescent="0.25">
      <c r="A27" s="31" t="s">
        <v>28</v>
      </c>
      <c r="B27" s="32"/>
      <c r="C27" s="32"/>
      <c r="D27" s="32"/>
      <c r="E27" s="32"/>
      <c r="F27" s="32"/>
      <c r="G27" s="74"/>
      <c r="H27" s="74"/>
      <c r="I27" s="74"/>
      <c r="J27" s="74"/>
      <c r="K27" s="74"/>
      <c r="L27" s="74"/>
      <c r="M27" s="74"/>
      <c r="N27" s="74"/>
      <c r="O27" s="74"/>
      <c r="P27" s="74"/>
      <c r="Q27" s="74"/>
      <c r="R27" s="74"/>
      <c r="S27" s="74"/>
      <c r="T27" s="74"/>
      <c r="U27" s="74"/>
      <c r="V27" s="74"/>
      <c r="W27" s="74"/>
      <c r="X27" s="74"/>
      <c r="Y27" s="74"/>
      <c r="Z27" s="32"/>
      <c r="AA27" s="32"/>
      <c r="AB27" s="32"/>
      <c r="AC27" s="32"/>
      <c r="AD27" s="32"/>
    </row>
    <row r="28" spans="1:31" x14ac:dyDescent="0.2">
      <c r="A28" s="30" t="s">
        <v>59</v>
      </c>
      <c r="B28" s="30" t="s">
        <v>84</v>
      </c>
      <c r="AA28" s="77"/>
      <c r="AB28" s="78"/>
      <c r="AD28" s="80"/>
    </row>
    <row r="29" spans="1:31" x14ac:dyDescent="0.2">
      <c r="G29" s="178" t="s">
        <v>3</v>
      </c>
      <c r="H29" s="178"/>
      <c r="I29" s="178"/>
      <c r="J29" s="178"/>
      <c r="K29" s="178"/>
      <c r="L29" s="178"/>
      <c r="M29" s="178"/>
      <c r="N29" s="178"/>
      <c r="O29" s="178"/>
      <c r="P29" s="178"/>
      <c r="Q29" s="178"/>
      <c r="R29" s="178"/>
      <c r="S29" s="178"/>
      <c r="T29" s="178"/>
      <c r="U29" s="178"/>
      <c r="V29" s="178"/>
      <c r="W29" s="178"/>
      <c r="X29" s="178"/>
      <c r="AA29" s="181" t="s">
        <v>3</v>
      </c>
      <c r="AB29" s="182"/>
      <c r="AC29" s="187" t="s">
        <v>8</v>
      </c>
      <c r="AD29" s="185"/>
    </row>
    <row r="30" spans="1:31" x14ac:dyDescent="0.2">
      <c r="G30" s="178" t="s">
        <v>1</v>
      </c>
      <c r="H30" s="178"/>
      <c r="I30" s="178"/>
      <c r="J30" s="178"/>
      <c r="K30" s="178"/>
      <c r="L30" s="178"/>
      <c r="M30" s="178"/>
      <c r="N30" s="178"/>
      <c r="O30" s="178"/>
      <c r="P30" s="178"/>
      <c r="Q30" s="178"/>
      <c r="R30" s="178"/>
      <c r="S30" s="178"/>
      <c r="T30" s="178"/>
      <c r="U30" s="178"/>
      <c r="V30" s="178"/>
      <c r="W30" s="178"/>
      <c r="X30" s="178"/>
      <c r="AA30" s="33"/>
      <c r="AB30" s="34"/>
      <c r="AE30" s="33"/>
    </row>
    <row r="31" spans="1:31" x14ac:dyDescent="0.2">
      <c r="G31" s="125"/>
      <c r="H31" s="125"/>
      <c r="I31" s="125"/>
      <c r="J31" s="125"/>
      <c r="K31" s="183" t="s">
        <v>71</v>
      </c>
      <c r="L31" s="183"/>
      <c r="M31" s="183"/>
      <c r="N31" s="125"/>
      <c r="O31" s="183" t="s">
        <v>72</v>
      </c>
      <c r="P31" s="183"/>
      <c r="Q31" s="183"/>
      <c r="R31" s="125"/>
      <c r="S31" s="183" t="s">
        <v>46</v>
      </c>
      <c r="T31" s="183"/>
      <c r="U31" s="183"/>
      <c r="V31" s="125"/>
      <c r="W31" s="183" t="s">
        <v>74</v>
      </c>
      <c r="X31" s="183"/>
      <c r="Y31" s="183"/>
      <c r="AA31" s="181"/>
      <c r="AB31" s="182"/>
      <c r="AC31" s="178"/>
      <c r="AD31" s="178"/>
      <c r="AE31" s="33"/>
    </row>
    <row r="32" spans="1:31" x14ac:dyDescent="0.2">
      <c r="G32" s="183" t="s">
        <v>69</v>
      </c>
      <c r="H32" s="183"/>
      <c r="I32" s="183"/>
      <c r="J32" s="125"/>
      <c r="K32" s="183" t="s">
        <v>70</v>
      </c>
      <c r="L32" s="183"/>
      <c r="M32" s="183"/>
      <c r="N32" s="125"/>
      <c r="O32" s="183" t="s">
        <v>73</v>
      </c>
      <c r="P32" s="183"/>
      <c r="Q32" s="183"/>
      <c r="R32" s="125"/>
      <c r="S32" s="183" t="s">
        <v>45</v>
      </c>
      <c r="T32" s="183"/>
      <c r="U32" s="183"/>
      <c r="V32" s="125"/>
      <c r="W32" s="183" t="s">
        <v>70</v>
      </c>
      <c r="X32" s="183"/>
      <c r="Y32" s="183"/>
      <c r="AA32" s="120" t="s">
        <v>5</v>
      </c>
      <c r="AB32" s="122" t="s">
        <v>7</v>
      </c>
      <c r="AC32" s="123"/>
      <c r="AD32" s="123"/>
      <c r="AE32" s="33"/>
    </row>
    <row r="33" spans="1:31" x14ac:dyDescent="0.2">
      <c r="G33" s="179">
        <v>1</v>
      </c>
      <c r="H33" s="179"/>
      <c r="I33" s="179"/>
      <c r="K33" s="179">
        <v>2</v>
      </c>
      <c r="L33" s="179"/>
      <c r="M33" s="179"/>
      <c r="O33" s="179">
        <v>3</v>
      </c>
      <c r="P33" s="179"/>
      <c r="Q33" s="179"/>
      <c r="S33" s="179">
        <v>4</v>
      </c>
      <c r="T33" s="179"/>
      <c r="U33" s="179"/>
      <c r="W33" s="179">
        <v>5</v>
      </c>
      <c r="X33" s="179"/>
      <c r="Y33" s="179"/>
      <c r="AA33" s="120" t="s">
        <v>6</v>
      </c>
      <c r="AB33" s="122" t="s">
        <v>6</v>
      </c>
      <c r="AC33" s="123"/>
      <c r="AD33" s="123"/>
      <c r="AE33" s="33"/>
    </row>
    <row r="34" spans="1:31" x14ac:dyDescent="0.2">
      <c r="G34" s="58" t="s">
        <v>2</v>
      </c>
      <c r="H34" s="60"/>
      <c r="I34" s="58" t="s">
        <v>0</v>
      </c>
      <c r="J34" s="60"/>
      <c r="K34" s="58" t="s">
        <v>2</v>
      </c>
      <c r="L34" s="60"/>
      <c r="M34" s="58" t="s">
        <v>0</v>
      </c>
      <c r="N34" s="60"/>
      <c r="O34" s="58" t="s">
        <v>2</v>
      </c>
      <c r="P34" s="60"/>
      <c r="Q34" s="61" t="s">
        <v>0</v>
      </c>
      <c r="R34" s="60"/>
      <c r="S34" s="58" t="s">
        <v>2</v>
      </c>
      <c r="T34" s="60"/>
      <c r="U34" s="58" t="s">
        <v>0</v>
      </c>
      <c r="V34" s="60"/>
      <c r="W34" s="58" t="s">
        <v>2</v>
      </c>
      <c r="X34" s="60"/>
      <c r="Y34" s="61" t="s">
        <v>0</v>
      </c>
      <c r="Z34" s="62"/>
      <c r="AA34" s="63" t="s">
        <v>23</v>
      </c>
      <c r="AB34" s="64" t="s">
        <v>23</v>
      </c>
      <c r="AC34" s="65" t="s">
        <v>23</v>
      </c>
      <c r="AD34" s="65" t="s">
        <v>11</v>
      </c>
      <c r="AE34" s="33"/>
    </row>
    <row r="35" spans="1:31" x14ac:dyDescent="0.2">
      <c r="Q35" s="66"/>
      <c r="Y35" s="67"/>
      <c r="AA35" s="33"/>
      <c r="AB35" s="45"/>
      <c r="AC35" s="68"/>
      <c r="AE35" s="33"/>
    </row>
    <row r="36" spans="1:31" x14ac:dyDescent="0.2">
      <c r="A36" s="45" t="s">
        <v>18</v>
      </c>
      <c r="B36" s="30" t="s">
        <v>85</v>
      </c>
      <c r="G36" s="45">
        <f>'       DATA_IN       '!J58</f>
        <v>0</v>
      </c>
      <c r="H36" s="69"/>
      <c r="I36" s="70" t="e">
        <f>'       DATA_IN       '!J58/'       DATA_IN       '!J73</f>
        <v>#DIV/0!</v>
      </c>
      <c r="K36" s="45">
        <f>'       DATA_IN       '!J59</f>
        <v>0</v>
      </c>
      <c r="L36" s="69"/>
      <c r="M36" s="70" t="e">
        <f>'       DATA_IN       '!J59/'       DATA_IN       '!J73</f>
        <v>#DIV/0!</v>
      </c>
      <c r="O36" s="45">
        <f>'       DATA_IN       '!J60</f>
        <v>0</v>
      </c>
      <c r="P36" s="69"/>
      <c r="Q36" s="70" t="e">
        <f>'       DATA_IN       '!J60/'       DATA_IN       '!J73</f>
        <v>#DIV/0!</v>
      </c>
      <c r="S36" s="45">
        <f>'       DATA_IN       '!J61</f>
        <v>0</v>
      </c>
      <c r="T36" s="69"/>
      <c r="U36" s="70" t="e">
        <f>'       DATA_IN       '!J61/'       DATA_IN       '!J73</f>
        <v>#DIV/0!</v>
      </c>
      <c r="W36" s="45">
        <f>'       DATA_IN       '!J62</f>
        <v>0</v>
      </c>
      <c r="X36" s="69"/>
      <c r="Y36" s="53" t="e">
        <f>'       DATA_IN       '!J62/'       DATA_IN       '!J73</f>
        <v>#DIV/0!</v>
      </c>
      <c r="Z36" s="54"/>
      <c r="AA36" s="55" t="e">
        <f>'       DATA_IN       '!J69</f>
        <v>#DIV/0!</v>
      </c>
      <c r="AB36" s="57" t="str">
        <f>'       DATA_IN       '!J77</f>
        <v>NA</v>
      </c>
      <c r="AC36" s="71">
        <f>'       DATA_IN       '!J80</f>
        <v>3.83</v>
      </c>
      <c r="AD36" s="57">
        <f>'       DATA_IN       '!J81</f>
        <v>1.03</v>
      </c>
      <c r="AE36" s="33"/>
    </row>
    <row r="37" spans="1:31" x14ac:dyDescent="0.2">
      <c r="A37" s="45"/>
      <c r="B37" s="30" t="s">
        <v>86</v>
      </c>
      <c r="H37" s="69"/>
      <c r="I37" s="67"/>
      <c r="L37" s="69"/>
      <c r="M37" s="67"/>
      <c r="P37" s="69"/>
      <c r="Q37" s="67"/>
      <c r="T37" s="69"/>
      <c r="U37" s="67"/>
      <c r="X37" s="69"/>
      <c r="Y37" s="67"/>
      <c r="Z37" s="54"/>
      <c r="AA37" s="55"/>
      <c r="AB37" s="57"/>
      <c r="AC37" s="71"/>
      <c r="AD37" s="57"/>
      <c r="AE37" s="33"/>
    </row>
    <row r="38" spans="1:31" x14ac:dyDescent="0.2">
      <c r="A38" s="45"/>
      <c r="H38" s="69"/>
      <c r="I38" s="67"/>
      <c r="L38" s="69"/>
      <c r="M38" s="67"/>
      <c r="P38" s="69"/>
      <c r="Q38" s="67"/>
      <c r="T38" s="69"/>
      <c r="U38" s="67"/>
      <c r="X38" s="69"/>
      <c r="Y38" s="67"/>
      <c r="Z38" s="54"/>
      <c r="AA38" s="55"/>
      <c r="AB38" s="57"/>
      <c r="AC38" s="71"/>
      <c r="AD38" s="57"/>
      <c r="AE38" s="33"/>
    </row>
    <row r="39" spans="1:31" x14ac:dyDescent="0.2">
      <c r="A39" s="45" t="s">
        <v>13</v>
      </c>
      <c r="B39" s="30" t="s">
        <v>80</v>
      </c>
      <c r="G39" s="45">
        <f>'       DATA_IN       '!K58</f>
        <v>0</v>
      </c>
      <c r="H39" s="69"/>
      <c r="I39" s="70" t="e">
        <f>G39/(G39+K39+O39+S39+W39)</f>
        <v>#DIV/0!</v>
      </c>
      <c r="K39" s="45">
        <f>'       DATA_IN       '!K59</f>
        <v>0</v>
      </c>
      <c r="L39" s="69"/>
      <c r="M39" s="70" t="e">
        <f>K39/(G39+K39+O39+S39+W39)</f>
        <v>#DIV/0!</v>
      </c>
      <c r="O39" s="45">
        <f>'       DATA_IN       '!K60</f>
        <v>0</v>
      </c>
      <c r="P39" s="69"/>
      <c r="Q39" s="70" t="e">
        <f>O39/(G39+K39+O39+S39+W39)</f>
        <v>#DIV/0!</v>
      </c>
      <c r="S39" s="45">
        <f>'       DATA_IN       '!K61</f>
        <v>0</v>
      </c>
      <c r="T39" s="69"/>
      <c r="U39" s="70" t="e">
        <f>S39/(G39+K39+O39+S39+W39)</f>
        <v>#DIV/0!</v>
      </c>
      <c r="W39" s="45">
        <f>'       DATA_IN       '!K62</f>
        <v>0</v>
      </c>
      <c r="X39" s="69"/>
      <c r="Y39" s="53" t="e">
        <f>W39/(G39+K39+O39+S39+W39)</f>
        <v>#DIV/0!</v>
      </c>
      <c r="Z39" s="54"/>
      <c r="AA39" s="55" t="e">
        <f>'       DATA_IN       '!K69</f>
        <v>#DIV/0!</v>
      </c>
      <c r="AB39" s="57" t="str">
        <f>'       DATA_IN       '!K77</f>
        <v>NA</v>
      </c>
      <c r="AC39" s="71">
        <f>'       DATA_IN       '!K80</f>
        <v>3.71</v>
      </c>
      <c r="AD39" s="57">
        <f>'       DATA_IN       '!K81</f>
        <v>1.18</v>
      </c>
      <c r="AE39" s="33"/>
    </row>
    <row r="40" spans="1:31" x14ac:dyDescent="0.2">
      <c r="A40" s="45"/>
      <c r="H40" s="69"/>
      <c r="I40" s="67"/>
      <c r="L40" s="69"/>
      <c r="M40" s="67"/>
      <c r="P40" s="69"/>
      <c r="Q40" s="67"/>
      <c r="T40" s="69"/>
      <c r="U40" s="67"/>
      <c r="X40" s="69"/>
      <c r="Y40" s="67"/>
      <c r="Z40" s="54"/>
      <c r="AA40" s="55"/>
      <c r="AB40" s="57"/>
      <c r="AC40" s="71"/>
      <c r="AD40" s="57"/>
      <c r="AE40" s="33"/>
    </row>
    <row r="41" spans="1:31" x14ac:dyDescent="0.2">
      <c r="A41" s="45" t="s">
        <v>14</v>
      </c>
      <c r="B41" s="30" t="s">
        <v>81</v>
      </c>
      <c r="G41" s="45">
        <f>'       DATA_IN       '!L58</f>
        <v>0</v>
      </c>
      <c r="H41" s="69"/>
      <c r="I41" s="70" t="e">
        <f>G41/(G41+K41+O41+S41+W41)</f>
        <v>#DIV/0!</v>
      </c>
      <c r="K41" s="45">
        <f>'       DATA_IN       '!L59</f>
        <v>0</v>
      </c>
      <c r="L41" s="69"/>
      <c r="M41" s="70" t="e">
        <f>K41/(G41+K41+O41+S41+W41)</f>
        <v>#DIV/0!</v>
      </c>
      <c r="O41" s="45">
        <f>'       DATA_IN       '!L60</f>
        <v>0</v>
      </c>
      <c r="P41" s="69"/>
      <c r="Q41" s="70" t="e">
        <f>O41/(G41+K41+O41+S41+W41)</f>
        <v>#DIV/0!</v>
      </c>
      <c r="S41" s="45">
        <f>'       DATA_IN       '!L61</f>
        <v>0</v>
      </c>
      <c r="T41" s="69"/>
      <c r="U41" s="70" t="e">
        <f>S41/(G41+K41+O41+S41+W41)</f>
        <v>#DIV/0!</v>
      </c>
      <c r="W41" s="45">
        <f>'       DATA_IN       '!L62</f>
        <v>0</v>
      </c>
      <c r="X41" s="69"/>
      <c r="Y41" s="53" t="e">
        <f>W41/(G41+K41+O41+S41+W41)</f>
        <v>#DIV/0!</v>
      </c>
      <c r="Z41" s="54"/>
      <c r="AA41" s="55" t="e">
        <f>'       DATA_IN       '!L69</f>
        <v>#DIV/0!</v>
      </c>
      <c r="AB41" s="57" t="str">
        <f>'       DATA_IN       '!L77</f>
        <v>NA</v>
      </c>
      <c r="AC41" s="71">
        <f>'       DATA_IN       '!L80</f>
        <v>3.64</v>
      </c>
      <c r="AD41" s="57">
        <f>'       DATA_IN       '!L81</f>
        <v>0.96</v>
      </c>
      <c r="AE41" s="33"/>
    </row>
    <row r="42" spans="1:31" x14ac:dyDescent="0.2">
      <c r="A42" s="45"/>
      <c r="H42" s="69"/>
      <c r="I42" s="67"/>
      <c r="L42" s="69"/>
      <c r="M42" s="67"/>
      <c r="P42" s="69"/>
      <c r="Q42" s="67"/>
      <c r="T42" s="69"/>
      <c r="U42" s="67"/>
      <c r="X42" s="69"/>
      <c r="Y42" s="67"/>
      <c r="Z42" s="54"/>
      <c r="AA42" s="55"/>
      <c r="AB42" s="57"/>
      <c r="AC42" s="71"/>
      <c r="AD42" s="57"/>
      <c r="AE42" s="33"/>
    </row>
    <row r="43" spans="1:31" x14ac:dyDescent="0.2">
      <c r="A43" s="45" t="s">
        <v>15</v>
      </c>
      <c r="B43" s="30" t="s">
        <v>47</v>
      </c>
      <c r="G43" s="45">
        <f>'       DATA_IN       '!M58</f>
        <v>0</v>
      </c>
      <c r="H43" s="69"/>
      <c r="I43" s="53" t="e">
        <f>G43/(G43+K43+O43+S43+W43)</f>
        <v>#DIV/0!</v>
      </c>
      <c r="K43" s="45">
        <f>'       DATA_IN       '!M59</f>
        <v>0</v>
      </c>
      <c r="M43" s="53" t="e">
        <f>K43/(G43+K43+O43+S43+W43)</f>
        <v>#DIV/0!</v>
      </c>
      <c r="O43" s="45">
        <f>'       DATA_IN       '!M60</f>
        <v>0</v>
      </c>
      <c r="P43" s="69"/>
      <c r="Q43" s="53" t="e">
        <f>O43/(G43+K43+O43+S43+W43)</f>
        <v>#DIV/0!</v>
      </c>
      <c r="S43" s="45">
        <f>'       DATA_IN       '!M61</f>
        <v>0</v>
      </c>
      <c r="T43" s="69"/>
      <c r="U43" s="53" t="e">
        <f>S43/(G43+K43+O43+S43+W43)</f>
        <v>#DIV/0!</v>
      </c>
      <c r="W43" s="45">
        <f>'       DATA_IN       '!M62</f>
        <v>0</v>
      </c>
      <c r="X43" s="69"/>
      <c r="Y43" s="53" t="e">
        <f>W43/(G43+K43+O43+S43+W43)</f>
        <v>#DIV/0!</v>
      </c>
      <c r="AA43" s="55" t="e">
        <f>'       DATA_IN       '!M69</f>
        <v>#DIV/0!</v>
      </c>
      <c r="AB43" s="57" t="str">
        <f>'       DATA_IN       '!M77</f>
        <v>NA</v>
      </c>
      <c r="AC43" s="72">
        <f>'       DATA_IN       '!M80</f>
        <v>2.78</v>
      </c>
      <c r="AD43" s="57">
        <f>'       DATA_IN       '!M81</f>
        <v>1.23</v>
      </c>
      <c r="AE43" s="33"/>
    </row>
    <row r="44" spans="1:31" x14ac:dyDescent="0.2">
      <c r="A44" s="45"/>
      <c r="H44" s="69"/>
      <c r="I44" s="67"/>
      <c r="L44" s="69"/>
      <c r="M44" s="67"/>
      <c r="P44" s="69"/>
      <c r="Q44" s="67"/>
      <c r="T44" s="69"/>
      <c r="U44" s="67"/>
      <c r="X44" s="69"/>
      <c r="Y44" s="67"/>
      <c r="Z44" s="54"/>
      <c r="AA44" s="55"/>
      <c r="AB44" s="57"/>
      <c r="AC44" s="71"/>
      <c r="AD44" s="57"/>
      <c r="AE44" s="33"/>
    </row>
    <row r="45" spans="1:31" x14ac:dyDescent="0.2">
      <c r="A45" s="45" t="s">
        <v>16</v>
      </c>
      <c r="B45" s="30" t="s">
        <v>82</v>
      </c>
      <c r="G45" s="45">
        <f>'       DATA_IN       '!N58</f>
        <v>0</v>
      </c>
      <c r="H45" s="69"/>
      <c r="I45" s="53" t="e">
        <f>G45/(G45+K45+O45+S45+W45)</f>
        <v>#DIV/0!</v>
      </c>
      <c r="K45" s="45">
        <f>'       DATA_IN       '!N59</f>
        <v>0</v>
      </c>
      <c r="M45" s="53" t="e">
        <f>K45/(G45+K45+O45+S45+W45)</f>
        <v>#DIV/0!</v>
      </c>
      <c r="O45" s="45">
        <f>'       DATA_IN       '!N60</f>
        <v>0</v>
      </c>
      <c r="P45" s="69"/>
      <c r="Q45" s="53" t="e">
        <f>O45/(G45+K45+O45+S45+W45)</f>
        <v>#DIV/0!</v>
      </c>
      <c r="S45" s="45">
        <f>'       DATA_IN       '!N61</f>
        <v>0</v>
      </c>
      <c r="T45" s="69"/>
      <c r="U45" s="53" t="e">
        <f>S45/(G45+K45+O45+S45+W45)</f>
        <v>#DIV/0!</v>
      </c>
      <c r="W45" s="45">
        <f>'       DATA_IN       '!N62</f>
        <v>0</v>
      </c>
      <c r="X45" s="69"/>
      <c r="Y45" s="53" t="e">
        <f>W45/(G45+K45+O45+S45+W45)</f>
        <v>#DIV/0!</v>
      </c>
      <c r="AA45" s="55" t="e">
        <f>'       DATA_IN       '!N69</f>
        <v>#DIV/0!</v>
      </c>
      <c r="AB45" s="57" t="str">
        <f>'       DATA_IN       '!N77</f>
        <v>NA</v>
      </c>
      <c r="AC45" s="71">
        <f>'       DATA_IN       '!N80</f>
        <v>3.85</v>
      </c>
      <c r="AD45" s="57">
        <f>'       DATA_IN       '!N81</f>
        <v>1.03</v>
      </c>
      <c r="AE45" s="33"/>
    </row>
    <row r="46" spans="1:31" x14ac:dyDescent="0.2">
      <c r="A46" s="45"/>
      <c r="H46" s="69"/>
      <c r="I46" s="67"/>
      <c r="M46" s="67"/>
      <c r="P46" s="69"/>
      <c r="Q46" s="67"/>
      <c r="T46" s="69"/>
      <c r="U46" s="67"/>
      <c r="X46" s="69"/>
      <c r="Y46" s="67"/>
      <c r="AA46" s="55"/>
      <c r="AB46" s="47"/>
      <c r="AC46" s="72"/>
      <c r="AD46" s="57"/>
      <c r="AE46" s="33"/>
    </row>
    <row r="47" spans="1:31" x14ac:dyDescent="0.2">
      <c r="A47" s="45" t="s">
        <v>17</v>
      </c>
      <c r="B47" s="30" t="s">
        <v>64</v>
      </c>
      <c r="G47" s="45">
        <f>'       DATA_IN       '!O58</f>
        <v>0</v>
      </c>
      <c r="H47" s="69"/>
      <c r="I47" s="53" t="e">
        <f>G47/(G47+K47+O47+S47+W47)</f>
        <v>#DIV/0!</v>
      </c>
      <c r="K47" s="45">
        <f>'       DATA_IN       '!O59</f>
        <v>0</v>
      </c>
      <c r="M47" s="53" t="e">
        <f>K47/(G47+K47+O47+S47+W47)</f>
        <v>#DIV/0!</v>
      </c>
      <c r="O47" s="45">
        <f>'       DATA_IN       '!O60</f>
        <v>0</v>
      </c>
      <c r="P47" s="69"/>
      <c r="Q47" s="53" t="e">
        <f>O47/(G47+K47+O47+S47+W47)</f>
        <v>#DIV/0!</v>
      </c>
      <c r="S47" s="45">
        <f>'       DATA_IN       '!O61</f>
        <v>0</v>
      </c>
      <c r="T47" s="69"/>
      <c r="U47" s="53" t="e">
        <f>S47/(G47+K47+O47+S47+W47)</f>
        <v>#DIV/0!</v>
      </c>
      <c r="W47" s="45">
        <f>'       DATA_IN       '!O62</f>
        <v>0</v>
      </c>
      <c r="X47" s="69"/>
      <c r="Y47" s="53" t="e">
        <f>W47/(G47+K47+O47+S47+W47)</f>
        <v>#DIV/0!</v>
      </c>
      <c r="Z47" s="54"/>
      <c r="AA47" s="55" t="e">
        <f>'       DATA_IN       '!O69</f>
        <v>#DIV/0!</v>
      </c>
      <c r="AB47" s="57" t="str">
        <f>'       DATA_IN       '!O77</f>
        <v>NA</v>
      </c>
      <c r="AC47" s="72">
        <f>'       DATA_IN       '!O80</f>
        <v>3.47</v>
      </c>
      <c r="AD47" s="47">
        <f>'       DATA_IN       '!O81</f>
        <v>0.91</v>
      </c>
      <c r="AE47" s="33"/>
    </row>
    <row r="48" spans="1:31" x14ac:dyDescent="0.2">
      <c r="A48" s="74"/>
      <c r="B48" s="32" t="s">
        <v>83</v>
      </c>
      <c r="C48" s="32"/>
      <c r="D48" s="32"/>
      <c r="E48" s="32"/>
      <c r="F48" s="32"/>
      <c r="G48" s="74"/>
      <c r="H48" s="96"/>
      <c r="I48" s="73"/>
      <c r="J48" s="74"/>
      <c r="K48" s="96"/>
      <c r="L48" s="74"/>
      <c r="M48" s="73"/>
      <c r="N48" s="74"/>
      <c r="O48" s="96"/>
      <c r="P48" s="74"/>
      <c r="Q48" s="73"/>
      <c r="R48" s="74"/>
      <c r="S48" s="74"/>
      <c r="T48" s="74"/>
      <c r="U48" s="73"/>
      <c r="V48" s="74"/>
      <c r="W48" s="74"/>
      <c r="X48" s="74"/>
      <c r="Y48" s="73"/>
      <c r="Z48" s="32"/>
      <c r="AA48" s="75"/>
      <c r="AB48" s="32"/>
      <c r="AC48" s="76"/>
      <c r="AD48" s="89"/>
      <c r="AE48" s="33"/>
    </row>
    <row r="49" spans="1:31" x14ac:dyDescent="0.2">
      <c r="A49" s="30" t="s">
        <v>29</v>
      </c>
      <c r="B49" s="30" t="s">
        <v>60</v>
      </c>
      <c r="Q49" s="98"/>
      <c r="AA49" s="120"/>
      <c r="AB49" s="121"/>
      <c r="AC49" s="123"/>
      <c r="AD49" s="123"/>
      <c r="AE49" s="33"/>
    </row>
    <row r="50" spans="1:31" x14ac:dyDescent="0.2">
      <c r="G50" s="178" t="s">
        <v>3</v>
      </c>
      <c r="H50" s="178"/>
      <c r="I50" s="178"/>
      <c r="J50" s="178"/>
      <c r="K50" s="178"/>
      <c r="L50" s="178"/>
      <c r="M50" s="178"/>
      <c r="N50" s="178"/>
      <c r="O50" s="178"/>
      <c r="P50" s="178"/>
      <c r="Q50" s="178"/>
      <c r="R50" s="178"/>
      <c r="S50" s="178"/>
      <c r="T50" s="178"/>
      <c r="U50" s="178"/>
      <c r="V50" s="178"/>
      <c r="W50" s="178"/>
      <c r="X50" s="178"/>
      <c r="AA50" s="181" t="s">
        <v>3</v>
      </c>
      <c r="AB50" s="182"/>
      <c r="AC50" s="178" t="s">
        <v>8</v>
      </c>
      <c r="AD50" s="178"/>
      <c r="AE50" s="33"/>
    </row>
    <row r="51" spans="1:31" x14ac:dyDescent="0.2">
      <c r="G51" s="178" t="s">
        <v>1</v>
      </c>
      <c r="H51" s="178"/>
      <c r="I51" s="178"/>
      <c r="J51" s="178"/>
      <c r="K51" s="178"/>
      <c r="L51" s="178"/>
      <c r="M51" s="178"/>
      <c r="N51" s="178"/>
      <c r="O51" s="178"/>
      <c r="P51" s="178"/>
      <c r="Q51" s="178"/>
      <c r="R51" s="178"/>
      <c r="S51" s="178"/>
      <c r="T51" s="178"/>
      <c r="U51" s="178"/>
      <c r="V51" s="178"/>
      <c r="W51" s="178"/>
      <c r="X51" s="178"/>
      <c r="AA51" s="33"/>
      <c r="AB51" s="34"/>
      <c r="AE51" s="33"/>
    </row>
    <row r="52" spans="1:31" x14ac:dyDescent="0.2">
      <c r="G52" s="183" t="s">
        <v>65</v>
      </c>
      <c r="H52" s="183"/>
      <c r="I52" s="183"/>
      <c r="J52" s="125"/>
      <c r="K52" s="183" t="s">
        <v>75</v>
      </c>
      <c r="L52" s="183"/>
      <c r="M52" s="183"/>
      <c r="N52" s="125"/>
      <c r="O52" s="183" t="s">
        <v>76</v>
      </c>
      <c r="P52" s="183"/>
      <c r="Q52" s="183"/>
      <c r="R52" s="125"/>
      <c r="S52" s="183" t="s">
        <v>77</v>
      </c>
      <c r="T52" s="183"/>
      <c r="U52" s="183"/>
      <c r="V52" s="125"/>
      <c r="W52" s="183" t="s">
        <v>78</v>
      </c>
      <c r="X52" s="183"/>
      <c r="Y52" s="183"/>
      <c r="AA52" s="120" t="s">
        <v>5</v>
      </c>
      <c r="AB52" s="122" t="s">
        <v>7</v>
      </c>
      <c r="AC52" s="123"/>
      <c r="AD52" s="123"/>
      <c r="AE52" s="33"/>
    </row>
    <row r="53" spans="1:31" x14ac:dyDescent="0.2">
      <c r="G53" s="179">
        <v>1</v>
      </c>
      <c r="H53" s="179"/>
      <c r="I53" s="179"/>
      <c r="K53" s="179">
        <v>2</v>
      </c>
      <c r="L53" s="179"/>
      <c r="M53" s="179"/>
      <c r="O53" s="179">
        <v>3</v>
      </c>
      <c r="P53" s="179"/>
      <c r="Q53" s="179"/>
      <c r="S53" s="179">
        <v>4</v>
      </c>
      <c r="T53" s="179"/>
      <c r="U53" s="179"/>
      <c r="W53" s="179">
        <v>5</v>
      </c>
      <c r="X53" s="179"/>
      <c r="Y53" s="179"/>
      <c r="AA53" s="120" t="s">
        <v>6</v>
      </c>
      <c r="AB53" s="122" t="s">
        <v>6</v>
      </c>
      <c r="AC53" s="123"/>
      <c r="AD53" s="123"/>
      <c r="AE53" s="33"/>
    </row>
    <row r="54" spans="1:31" x14ac:dyDescent="0.2">
      <c r="G54" s="58" t="s">
        <v>2</v>
      </c>
      <c r="H54" s="60"/>
      <c r="I54" s="58" t="s">
        <v>0</v>
      </c>
      <c r="J54" s="60"/>
      <c r="K54" s="58" t="s">
        <v>2</v>
      </c>
      <c r="L54" s="60"/>
      <c r="M54" s="58" t="s">
        <v>0</v>
      </c>
      <c r="N54" s="60"/>
      <c r="O54" s="58" t="s">
        <v>2</v>
      </c>
      <c r="P54" s="60"/>
      <c r="Q54" s="58" t="s">
        <v>0</v>
      </c>
      <c r="R54" s="60"/>
      <c r="S54" s="58" t="s">
        <v>2</v>
      </c>
      <c r="T54" s="60"/>
      <c r="U54" s="58" t="s">
        <v>0</v>
      </c>
      <c r="V54" s="60"/>
      <c r="W54" s="58" t="s">
        <v>2</v>
      </c>
      <c r="X54" s="60"/>
      <c r="Y54" s="58" t="s">
        <v>0</v>
      </c>
      <c r="Z54" s="59"/>
      <c r="AA54" s="63" t="s">
        <v>23</v>
      </c>
      <c r="AB54" s="64" t="s">
        <v>23</v>
      </c>
      <c r="AC54" s="65" t="s">
        <v>23</v>
      </c>
      <c r="AD54" s="65" t="s">
        <v>11</v>
      </c>
      <c r="AE54" s="33"/>
    </row>
    <row r="55" spans="1:31" x14ac:dyDescent="0.2">
      <c r="B55" s="30" t="s">
        <v>61</v>
      </c>
      <c r="G55" s="81"/>
      <c r="H55" s="82"/>
      <c r="I55" s="81"/>
      <c r="J55" s="82"/>
      <c r="K55" s="81"/>
      <c r="L55" s="82"/>
      <c r="M55" s="81"/>
      <c r="N55" s="82"/>
      <c r="O55" s="81"/>
      <c r="P55" s="82"/>
      <c r="Q55" s="81"/>
      <c r="R55" s="82"/>
      <c r="S55" s="81"/>
      <c r="T55" s="82"/>
      <c r="U55" s="81"/>
      <c r="V55" s="82"/>
      <c r="W55" s="81"/>
      <c r="X55" s="82"/>
      <c r="Y55" s="81"/>
      <c r="Z55" s="79"/>
      <c r="AA55" s="83"/>
      <c r="AB55" s="84"/>
      <c r="AC55" s="85"/>
      <c r="AD55" s="86"/>
      <c r="AE55" s="33"/>
    </row>
    <row r="56" spans="1:31" x14ac:dyDescent="0.2">
      <c r="B56" s="30" t="s">
        <v>62</v>
      </c>
      <c r="G56" s="45">
        <f>'       DATA_IN       '!P58</f>
        <v>0</v>
      </c>
      <c r="I56" s="53" t="e">
        <f>G56/(G56+K56+O56+S56+W56)</f>
        <v>#DIV/0!</v>
      </c>
      <c r="K56" s="45">
        <f>'       DATA_IN       '!P59</f>
        <v>0</v>
      </c>
      <c r="M56" s="53" t="e">
        <f>K56/(G56+K56+O56+S56+W56)</f>
        <v>#DIV/0!</v>
      </c>
      <c r="O56" s="45">
        <f>'       DATA_IN       '!P60</f>
        <v>0</v>
      </c>
      <c r="P56" s="69"/>
      <c r="Q56" s="53" t="e">
        <f>O56/(G56+K56+O56+S56+W56)</f>
        <v>#DIV/0!</v>
      </c>
      <c r="S56" s="45">
        <f>'       DATA_IN       '!P61</f>
        <v>0</v>
      </c>
      <c r="T56" s="69"/>
      <c r="U56" s="53" t="e">
        <f>S56/(G56+K56+O56+S56+W56)</f>
        <v>#DIV/0!</v>
      </c>
      <c r="W56" s="45">
        <f>'       DATA_IN       '!P62</f>
        <v>0</v>
      </c>
      <c r="X56" s="69"/>
      <c r="Y56" s="53" t="e">
        <f>W56/(G56+K56+O56+S56+W56)</f>
        <v>#DIV/0!</v>
      </c>
      <c r="AA56" s="55" t="e">
        <f>'       DATA_IN       '!P69</f>
        <v>#DIV/0!</v>
      </c>
      <c r="AB56" s="56" t="str">
        <f>'       DATA_IN       '!P77</f>
        <v>NA</v>
      </c>
      <c r="AC56" s="47">
        <f>'       DATA_IN       '!P80</f>
        <v>4.1500000000000004</v>
      </c>
      <c r="AD56" s="87">
        <f>'       DATA_IN       '!P81</f>
        <v>0.6</v>
      </c>
      <c r="AE56" s="33"/>
    </row>
    <row r="57" spans="1:31" x14ac:dyDescent="0.2">
      <c r="A57" s="32"/>
      <c r="B57" s="88"/>
      <c r="C57" s="32"/>
      <c r="D57" s="32"/>
      <c r="E57" s="32"/>
      <c r="F57" s="32"/>
      <c r="G57" s="74"/>
      <c r="H57" s="74"/>
      <c r="I57" s="74"/>
      <c r="J57" s="74"/>
      <c r="K57" s="74"/>
      <c r="L57" s="74"/>
      <c r="M57" s="74"/>
      <c r="N57" s="74"/>
      <c r="O57" s="74"/>
      <c r="P57" s="74"/>
      <c r="Q57" s="74"/>
      <c r="R57" s="74"/>
      <c r="S57" s="74"/>
      <c r="T57" s="74"/>
      <c r="U57" s="74"/>
      <c r="V57" s="74"/>
      <c r="W57" s="74"/>
      <c r="X57" s="74"/>
      <c r="Y57" s="74"/>
      <c r="Z57" s="32"/>
      <c r="AA57" s="48"/>
      <c r="AB57" s="49"/>
      <c r="AC57" s="32"/>
      <c r="AD57" s="89"/>
      <c r="AE57" s="33"/>
    </row>
    <row r="58" spans="1:31" x14ac:dyDescent="0.2">
      <c r="Y58" s="67"/>
      <c r="AD58" s="79"/>
    </row>
    <row r="59" spans="1:31" ht="15.75" x14ac:dyDescent="0.25">
      <c r="A59" s="31" t="s">
        <v>49</v>
      </c>
      <c r="B59" s="32"/>
      <c r="C59" s="32"/>
      <c r="D59" s="32"/>
      <c r="E59" s="32"/>
      <c r="F59" s="32"/>
      <c r="G59" s="74"/>
      <c r="H59" s="74"/>
      <c r="I59" s="74"/>
      <c r="J59" s="74"/>
      <c r="K59" s="74"/>
      <c r="L59" s="74"/>
      <c r="M59" s="74"/>
      <c r="N59" s="74"/>
      <c r="O59" s="74"/>
      <c r="P59" s="74"/>
      <c r="Q59" s="74"/>
      <c r="R59" s="74"/>
      <c r="S59" s="74"/>
      <c r="T59" s="74"/>
      <c r="U59" s="74"/>
      <c r="V59" s="74"/>
      <c r="W59" s="74"/>
      <c r="X59" s="74"/>
      <c r="Y59" s="73"/>
      <c r="Z59" s="32"/>
      <c r="AA59" s="32"/>
      <c r="AB59" s="32"/>
      <c r="AC59" s="32"/>
      <c r="AD59" s="32"/>
    </row>
    <row r="60" spans="1:31" x14ac:dyDescent="0.2">
      <c r="A60" s="30" t="s">
        <v>48</v>
      </c>
      <c r="B60" s="30" t="s">
        <v>63</v>
      </c>
      <c r="Y60" s="67"/>
      <c r="AA60" s="33"/>
      <c r="AC60" s="68"/>
      <c r="AD60" s="80"/>
    </row>
    <row r="61" spans="1:31" x14ac:dyDescent="0.2">
      <c r="G61" s="178" t="s">
        <v>3</v>
      </c>
      <c r="H61" s="178"/>
      <c r="I61" s="178"/>
      <c r="J61" s="178"/>
      <c r="K61" s="178"/>
      <c r="L61" s="178"/>
      <c r="M61" s="178"/>
      <c r="N61" s="178"/>
      <c r="O61" s="178"/>
      <c r="P61" s="178"/>
      <c r="Q61" s="178"/>
      <c r="R61" s="178"/>
      <c r="S61" s="178"/>
      <c r="T61" s="178"/>
      <c r="U61" s="178"/>
      <c r="V61" s="178"/>
      <c r="W61" s="178"/>
      <c r="X61" s="178"/>
      <c r="AA61" s="181" t="s">
        <v>3</v>
      </c>
      <c r="AB61" s="182"/>
      <c r="AC61" s="187" t="s">
        <v>8</v>
      </c>
      <c r="AD61" s="185"/>
    </row>
    <row r="62" spans="1:31" x14ac:dyDescent="0.2">
      <c r="G62" s="178" t="s">
        <v>1</v>
      </c>
      <c r="H62" s="178"/>
      <c r="I62" s="178"/>
      <c r="J62" s="178"/>
      <c r="K62" s="178"/>
      <c r="L62" s="178"/>
      <c r="M62" s="178"/>
      <c r="N62" s="178"/>
      <c r="O62" s="178"/>
      <c r="P62" s="178"/>
      <c r="Q62" s="178"/>
      <c r="R62" s="178"/>
      <c r="S62" s="178"/>
      <c r="T62" s="178"/>
      <c r="U62" s="178"/>
      <c r="V62" s="178"/>
      <c r="W62" s="178"/>
      <c r="X62" s="178"/>
      <c r="AA62" s="33"/>
      <c r="AB62" s="34"/>
      <c r="AC62" s="135"/>
      <c r="AD62" s="90"/>
    </row>
    <row r="63" spans="1:31" ht="26.25" customHeight="1" x14ac:dyDescent="0.2">
      <c r="G63" s="183" t="s">
        <v>12</v>
      </c>
      <c r="H63" s="183"/>
      <c r="I63" s="183"/>
      <c r="J63" s="125"/>
      <c r="K63" s="183" t="s">
        <v>19</v>
      </c>
      <c r="L63" s="183"/>
      <c r="M63" s="183"/>
      <c r="N63" s="125"/>
      <c r="O63" s="180" t="s">
        <v>20</v>
      </c>
      <c r="P63" s="180"/>
      <c r="Q63" s="180"/>
      <c r="R63" s="125"/>
      <c r="S63" s="183" t="s">
        <v>21</v>
      </c>
      <c r="T63" s="183"/>
      <c r="U63" s="183"/>
      <c r="V63" s="125"/>
      <c r="W63" s="183" t="s">
        <v>22</v>
      </c>
      <c r="X63" s="183"/>
      <c r="Y63" s="183"/>
      <c r="Z63" s="91"/>
      <c r="AA63" s="120" t="s">
        <v>5</v>
      </c>
      <c r="AB63" s="122" t="s">
        <v>7</v>
      </c>
      <c r="AC63" s="123"/>
      <c r="AD63" s="123"/>
      <c r="AE63" s="33"/>
    </row>
    <row r="64" spans="1:31" x14ac:dyDescent="0.2">
      <c r="G64" s="179">
        <v>1</v>
      </c>
      <c r="H64" s="179"/>
      <c r="I64" s="179"/>
      <c r="K64" s="179">
        <v>2</v>
      </c>
      <c r="L64" s="179"/>
      <c r="M64" s="179"/>
      <c r="O64" s="179">
        <v>3</v>
      </c>
      <c r="P64" s="179"/>
      <c r="Q64" s="179"/>
      <c r="S64" s="179">
        <v>4</v>
      </c>
      <c r="T64" s="179"/>
      <c r="U64" s="179"/>
      <c r="W64" s="179">
        <v>5</v>
      </c>
      <c r="X64" s="179"/>
      <c r="Y64" s="179"/>
      <c r="AA64" s="120" t="s">
        <v>6</v>
      </c>
      <c r="AB64" s="122" t="s">
        <v>6</v>
      </c>
      <c r="AC64" s="123"/>
      <c r="AD64" s="123"/>
      <c r="AE64" s="33"/>
    </row>
    <row r="65" spans="1:31" x14ac:dyDescent="0.2">
      <c r="G65" s="58" t="s">
        <v>2</v>
      </c>
      <c r="H65" s="60"/>
      <c r="I65" s="58" t="s">
        <v>0</v>
      </c>
      <c r="J65" s="60"/>
      <c r="K65" s="58" t="s">
        <v>2</v>
      </c>
      <c r="L65" s="60"/>
      <c r="M65" s="58" t="s">
        <v>0</v>
      </c>
      <c r="N65" s="60"/>
      <c r="O65" s="58" t="s">
        <v>2</v>
      </c>
      <c r="P65" s="60"/>
      <c r="Q65" s="58" t="s">
        <v>0</v>
      </c>
      <c r="R65" s="60"/>
      <c r="S65" s="58" t="s">
        <v>2</v>
      </c>
      <c r="T65" s="60"/>
      <c r="U65" s="58" t="s">
        <v>0</v>
      </c>
      <c r="V65" s="60"/>
      <c r="W65" s="58" t="s">
        <v>2</v>
      </c>
      <c r="X65" s="60"/>
      <c r="Y65" s="58" t="s">
        <v>0</v>
      </c>
      <c r="Z65" s="62"/>
      <c r="AA65" s="63" t="s">
        <v>23</v>
      </c>
      <c r="AB65" s="64" t="s">
        <v>23</v>
      </c>
      <c r="AC65" s="65" t="s">
        <v>23</v>
      </c>
      <c r="AD65" s="65" t="s">
        <v>11</v>
      </c>
      <c r="AE65" s="33"/>
    </row>
    <row r="66" spans="1:31" x14ac:dyDescent="0.2">
      <c r="I66" s="67"/>
      <c r="M66" s="67"/>
      <c r="Y66" s="67"/>
      <c r="AA66" s="33"/>
      <c r="AB66" s="45"/>
      <c r="AC66" s="92"/>
      <c r="AD66" s="45"/>
      <c r="AE66" s="33"/>
    </row>
    <row r="67" spans="1:31" x14ac:dyDescent="0.2">
      <c r="A67" s="45"/>
      <c r="G67" s="45">
        <f>'       DATA_IN       '!Q58</f>
        <v>0</v>
      </c>
      <c r="I67" s="53" t="e">
        <f>G67/(G67+K67+O67+S67+W67)</f>
        <v>#DIV/0!</v>
      </c>
      <c r="K67" s="45">
        <f>'       DATA_IN       '!Q59</f>
        <v>0</v>
      </c>
      <c r="M67" s="53" t="e">
        <f>K67/(G67+K67+O67+S67+W67)</f>
        <v>#DIV/0!</v>
      </c>
      <c r="O67" s="45">
        <f>'       DATA_IN       '!Q60</f>
        <v>0</v>
      </c>
      <c r="P67" s="69"/>
      <c r="Q67" s="53" t="e">
        <f>O67/(G67+K67+O67+S67+W67)</f>
        <v>#DIV/0!</v>
      </c>
      <c r="S67" s="45">
        <f>'       DATA_IN       '!Q61</f>
        <v>0</v>
      </c>
      <c r="T67" s="69"/>
      <c r="U67" s="53" t="e">
        <f>S67/(G67+K67+O67+S67+W67)</f>
        <v>#DIV/0!</v>
      </c>
      <c r="W67" s="45">
        <f>'       DATA_IN       '!Q62</f>
        <v>0</v>
      </c>
      <c r="X67" s="69"/>
      <c r="Y67" s="53" t="e">
        <f>W67/(G67+K67+O67+S67+W67)</f>
        <v>#DIV/0!</v>
      </c>
      <c r="Z67" s="93"/>
      <c r="AA67" s="57" t="e">
        <f>'       DATA_IN       '!Q69</f>
        <v>#DIV/0!</v>
      </c>
      <c r="AB67" s="56" t="str">
        <f>'       DATA_IN       '!Q77</f>
        <v>NA</v>
      </c>
      <c r="AC67" s="47">
        <f>'       DATA_IN       '!Q80</f>
        <v>4.43</v>
      </c>
      <c r="AD67" s="47">
        <f>'       DATA_IN       '!Q81</f>
        <v>0.52</v>
      </c>
      <c r="AE67" s="33"/>
    </row>
    <row r="68" spans="1:31" x14ac:dyDescent="0.2">
      <c r="A68" s="74"/>
      <c r="B68" s="32"/>
      <c r="C68" s="32"/>
      <c r="D68" s="32"/>
      <c r="E68" s="32"/>
      <c r="F68" s="32"/>
      <c r="G68" s="74"/>
      <c r="H68" s="74"/>
      <c r="I68" s="73"/>
      <c r="J68" s="74"/>
      <c r="K68" s="74"/>
      <c r="L68" s="74"/>
      <c r="M68" s="73"/>
      <c r="N68" s="74"/>
      <c r="O68" s="74"/>
      <c r="P68" s="74"/>
      <c r="Q68" s="74"/>
      <c r="R68" s="74"/>
      <c r="S68" s="74"/>
      <c r="T68" s="74"/>
      <c r="U68" s="73"/>
      <c r="V68" s="74"/>
      <c r="W68" s="74"/>
      <c r="X68" s="74"/>
      <c r="Y68" s="73"/>
      <c r="Z68" s="94"/>
      <c r="AA68" s="32"/>
      <c r="AB68" s="49"/>
      <c r="AC68" s="119"/>
      <c r="AD68" s="119"/>
      <c r="AE68" s="33"/>
    </row>
    <row r="69" spans="1:31" x14ac:dyDescent="0.2">
      <c r="A69" s="45"/>
      <c r="I69" s="67"/>
      <c r="M69" s="67"/>
      <c r="U69" s="67"/>
      <c r="Y69" s="67"/>
      <c r="Z69" s="45"/>
      <c r="AC69" s="47"/>
      <c r="AD69" s="47"/>
    </row>
    <row r="70" spans="1:31" ht="15.75" x14ac:dyDescent="0.25">
      <c r="A70" s="136" t="s">
        <v>196</v>
      </c>
      <c r="Z70" s="45"/>
      <c r="AC70" s="47"/>
      <c r="AD70" s="119"/>
    </row>
    <row r="71" spans="1:31" x14ac:dyDescent="0.2">
      <c r="A71" s="137" t="s">
        <v>189</v>
      </c>
      <c r="B71" s="137" t="s">
        <v>190</v>
      </c>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37"/>
      <c r="AA71" s="77"/>
      <c r="AB71" s="137"/>
      <c r="AC71" s="137"/>
      <c r="AD71" s="80"/>
    </row>
    <row r="72" spans="1:31" x14ac:dyDescent="0.2">
      <c r="C72" s="178" t="s">
        <v>3</v>
      </c>
      <c r="D72" s="178"/>
      <c r="E72" s="178"/>
      <c r="F72" s="178"/>
      <c r="G72" s="178"/>
      <c r="H72" s="178"/>
      <c r="I72" s="178"/>
      <c r="J72" s="178"/>
      <c r="K72" s="178"/>
      <c r="L72" s="178"/>
      <c r="M72" s="178"/>
      <c r="N72" s="178"/>
      <c r="O72" s="178"/>
      <c r="P72" s="178"/>
      <c r="Q72" s="178"/>
      <c r="R72" s="178"/>
      <c r="S72" s="178"/>
      <c r="T72" s="178"/>
      <c r="U72" s="178"/>
      <c r="V72" s="178"/>
      <c r="W72" s="178"/>
      <c r="X72" s="178"/>
      <c r="Y72" s="178"/>
      <c r="Z72" s="185"/>
      <c r="AA72" s="181" t="s">
        <v>8</v>
      </c>
      <c r="AB72" s="178"/>
      <c r="AC72" s="178"/>
      <c r="AD72" s="185"/>
    </row>
    <row r="73" spans="1:31" x14ac:dyDescent="0.2">
      <c r="E73" s="178" t="s">
        <v>191</v>
      </c>
      <c r="F73" s="178"/>
      <c r="G73" s="178"/>
      <c r="H73" s="178"/>
      <c r="I73" s="178"/>
      <c r="J73" s="178"/>
      <c r="K73" s="178"/>
      <c r="L73" s="178"/>
      <c r="M73" s="178"/>
      <c r="N73" s="30"/>
      <c r="O73" s="155"/>
      <c r="P73" s="178" t="s">
        <v>192</v>
      </c>
      <c r="Q73" s="178"/>
      <c r="R73" s="178"/>
      <c r="S73" s="178"/>
      <c r="T73" s="178"/>
      <c r="U73" s="178"/>
      <c r="V73" s="178"/>
      <c r="W73" s="178"/>
      <c r="X73" s="178"/>
      <c r="Y73" s="98"/>
      <c r="Z73" s="98"/>
      <c r="AA73" s="138"/>
      <c r="AB73" s="47"/>
      <c r="AC73" s="47"/>
      <c r="AD73" s="90"/>
    </row>
    <row r="74" spans="1:31" x14ac:dyDescent="0.2">
      <c r="E74" s="178" t="s">
        <v>193</v>
      </c>
      <c r="F74" s="178"/>
      <c r="G74" s="178"/>
      <c r="H74" s="178"/>
      <c r="I74" s="178"/>
      <c r="J74" s="178"/>
      <c r="K74" s="178"/>
      <c r="L74" s="178"/>
      <c r="M74" s="178"/>
      <c r="N74" s="30"/>
      <c r="O74" s="155"/>
      <c r="P74" s="178" t="s">
        <v>193</v>
      </c>
      <c r="Q74" s="178"/>
      <c r="R74" s="178"/>
      <c r="S74" s="178"/>
      <c r="T74" s="178"/>
      <c r="U74" s="178"/>
      <c r="V74" s="178"/>
      <c r="W74" s="178"/>
      <c r="X74" s="178"/>
      <c r="Y74" s="98"/>
      <c r="Z74" s="98"/>
      <c r="AA74" s="181" t="s">
        <v>193</v>
      </c>
      <c r="AB74" s="178"/>
      <c r="AC74" s="178"/>
      <c r="AD74" s="185"/>
    </row>
    <row r="75" spans="1:31" x14ac:dyDescent="0.2">
      <c r="E75" s="45"/>
      <c r="F75" s="45"/>
      <c r="Z75" s="90"/>
      <c r="AA75" s="139"/>
      <c r="AB75" s="45"/>
      <c r="AC75" s="45"/>
      <c r="AD75" s="93"/>
    </row>
    <row r="76" spans="1:31" x14ac:dyDescent="0.2">
      <c r="B76" s="32"/>
      <c r="C76" s="32"/>
      <c r="D76" s="32"/>
      <c r="E76" s="74"/>
      <c r="F76" s="74"/>
      <c r="G76" s="119" t="s">
        <v>2</v>
      </c>
      <c r="H76" s="74"/>
      <c r="I76" s="74"/>
      <c r="J76" s="74"/>
      <c r="K76" s="119" t="s">
        <v>0</v>
      </c>
      <c r="L76" s="74"/>
      <c r="M76" s="74"/>
      <c r="N76" s="74"/>
      <c r="O76" s="74"/>
      <c r="P76" s="74"/>
      <c r="Q76" s="74"/>
      <c r="R76" s="119" t="s">
        <v>2</v>
      </c>
      <c r="S76" s="74"/>
      <c r="T76" s="74"/>
      <c r="U76" s="119" t="s">
        <v>0</v>
      </c>
      <c r="W76" s="74"/>
      <c r="X76" s="74"/>
      <c r="Y76" s="74"/>
      <c r="Z76" s="89"/>
      <c r="AA76" s="140" t="s">
        <v>2</v>
      </c>
      <c r="AB76" s="74"/>
      <c r="AC76" s="74"/>
      <c r="AD76" s="141" t="s">
        <v>0</v>
      </c>
    </row>
    <row r="77" spans="1:31" x14ac:dyDescent="0.2">
      <c r="A77" s="45"/>
      <c r="B77" s="30" t="s">
        <v>131</v>
      </c>
      <c r="F77" s="45"/>
      <c r="G77" s="45">
        <f>'       DATA_IN       '!R70</f>
        <v>0</v>
      </c>
      <c r="I77" s="67"/>
      <c r="J77" s="30"/>
      <c r="K77" s="142" t="e">
        <f>'       DATA_IN       '!R70/'       DATA_IN       '!B55</f>
        <v>#DIV/0!</v>
      </c>
      <c r="L77" s="69"/>
      <c r="M77" s="67"/>
      <c r="R77" s="143" t="str">
        <f>'       DATA_IN       '!R78</f>
        <v>NA</v>
      </c>
      <c r="S77" s="144"/>
      <c r="T77" s="144"/>
      <c r="U77" s="142" t="str">
        <f>'       DATA_IN       '!R79</f>
        <v>NA</v>
      </c>
      <c r="V77" s="144"/>
      <c r="W77" s="144"/>
      <c r="X77" s="144"/>
      <c r="Z77" s="90"/>
      <c r="AA77" s="145">
        <f>'       DATA_IN       '!R82</f>
        <v>29</v>
      </c>
      <c r="AB77" s="144"/>
      <c r="AC77" s="144"/>
      <c r="AD77" s="146">
        <f>'       DATA_IN       '!R83</f>
        <v>0.26900000000000002</v>
      </c>
    </row>
    <row r="78" spans="1:31" x14ac:dyDescent="0.2">
      <c r="A78" s="45"/>
      <c r="B78" s="30" t="s">
        <v>132</v>
      </c>
      <c r="G78" s="45">
        <f>'       DATA_IN       '!S70</f>
        <v>0</v>
      </c>
      <c r="H78" s="69"/>
      <c r="I78" s="67"/>
      <c r="K78" s="147" t="e">
        <f>'       DATA_IN       '!S70/'       DATA_IN       '!B55</f>
        <v>#DIV/0!</v>
      </c>
      <c r="L78" s="69"/>
      <c r="M78" s="67"/>
      <c r="R78" s="148" t="str">
        <f>'       DATA_IN       '!S78</f>
        <v>NA</v>
      </c>
      <c r="S78" s="67"/>
      <c r="T78" s="67"/>
      <c r="U78" s="147" t="str">
        <f>'       DATA_IN       '!S79</f>
        <v>NA</v>
      </c>
      <c r="V78" s="67"/>
      <c r="W78" s="67"/>
      <c r="X78" s="67"/>
      <c r="Z78" s="90"/>
      <c r="AA78" s="149">
        <f>'       DATA_IN       '!S82</f>
        <v>26</v>
      </c>
      <c r="AB78" s="67"/>
      <c r="AC78" s="67"/>
      <c r="AD78" s="150">
        <f>'       DATA_IN       '!S83</f>
        <v>0.20100000000000001</v>
      </c>
    </row>
    <row r="79" spans="1:31" x14ac:dyDescent="0.2">
      <c r="A79" s="45"/>
      <c r="B79" s="30" t="s">
        <v>133</v>
      </c>
      <c r="G79" s="45">
        <f>'       DATA_IN       '!T70</f>
        <v>0</v>
      </c>
      <c r="H79" s="69"/>
      <c r="I79" s="67"/>
      <c r="K79" s="147" t="e">
        <f>'       DATA_IN       '!T70/'       DATA_IN       '!B55</f>
        <v>#DIV/0!</v>
      </c>
      <c r="L79" s="69"/>
      <c r="M79" s="67"/>
      <c r="R79" s="148" t="str">
        <f>'       DATA_IN       '!T78</f>
        <v>NA</v>
      </c>
      <c r="S79" s="67"/>
      <c r="T79" s="67"/>
      <c r="U79" s="147" t="str">
        <f>'       DATA_IN       '!T79</f>
        <v>NA</v>
      </c>
      <c r="V79" s="67"/>
      <c r="W79" s="67"/>
      <c r="X79" s="67"/>
      <c r="Z79" s="90"/>
      <c r="AA79" s="149">
        <f>'       DATA_IN       '!T82</f>
        <v>28</v>
      </c>
      <c r="AB79" s="67"/>
      <c r="AC79" s="67"/>
      <c r="AD79" s="150">
        <f>'       DATA_IN       '!T83</f>
        <v>0.161</v>
      </c>
    </row>
    <row r="80" spans="1:31" x14ac:dyDescent="0.2">
      <c r="A80" s="45"/>
      <c r="B80" s="30" t="s">
        <v>134</v>
      </c>
      <c r="G80" s="45">
        <f>'       DATA_IN       '!U70</f>
        <v>0</v>
      </c>
      <c r="H80" s="69"/>
      <c r="I80" s="67"/>
      <c r="K80" s="147" t="e">
        <f>'       DATA_IN       '!U70/'       DATA_IN       '!B55</f>
        <v>#DIV/0!</v>
      </c>
      <c r="L80" s="69"/>
      <c r="M80" s="67"/>
      <c r="R80" s="148" t="str">
        <f>'       DATA_IN       '!U78</f>
        <v>NA</v>
      </c>
      <c r="S80" s="67"/>
      <c r="T80" s="67"/>
      <c r="U80" s="147" t="str">
        <f>'       DATA_IN       '!U79</f>
        <v>NA</v>
      </c>
      <c r="V80" s="67"/>
      <c r="W80" s="67"/>
      <c r="X80" s="67"/>
      <c r="Z80" s="90"/>
      <c r="AA80" s="149">
        <f>'       DATA_IN       '!U82</f>
        <v>20</v>
      </c>
      <c r="AB80" s="67"/>
      <c r="AC80" s="67"/>
      <c r="AD80" s="150">
        <f>'       DATA_IN       '!U83</f>
        <v>0.16200000000000001</v>
      </c>
    </row>
    <row r="81" spans="1:30" x14ac:dyDescent="0.2">
      <c r="A81" s="45"/>
      <c r="B81" s="30" t="s">
        <v>135</v>
      </c>
      <c r="G81" s="45">
        <f>'       DATA_IN       '!V70</f>
        <v>0</v>
      </c>
      <c r="H81" s="69"/>
      <c r="I81" s="67"/>
      <c r="K81" s="147" t="e">
        <f>'       DATA_IN       '!V70/'       DATA_IN       '!B55</f>
        <v>#DIV/0!</v>
      </c>
      <c r="L81" s="69"/>
      <c r="M81" s="67"/>
      <c r="R81" s="148" t="str">
        <f>'       DATA_IN       '!V78</f>
        <v>NA</v>
      </c>
      <c r="S81" s="67"/>
      <c r="T81" s="67"/>
      <c r="U81" s="147" t="str">
        <f>'       DATA_IN       '!V79</f>
        <v>NA</v>
      </c>
      <c r="V81" s="67"/>
      <c r="W81" s="67"/>
      <c r="X81" s="67"/>
      <c r="Z81" s="90"/>
      <c r="AA81" s="149">
        <f>'       DATA_IN       '!V82</f>
        <v>9</v>
      </c>
      <c r="AB81" s="67"/>
      <c r="AC81" s="67"/>
      <c r="AD81" s="150">
        <f>'       DATA_IN       '!V83</f>
        <v>7.1999999999999995E-2</v>
      </c>
    </row>
    <row r="82" spans="1:30" x14ac:dyDescent="0.2">
      <c r="A82" s="45"/>
      <c r="B82" s="30" t="s">
        <v>136</v>
      </c>
      <c r="G82" s="45">
        <f>'       DATA_IN       '!W70</f>
        <v>0</v>
      </c>
      <c r="H82" s="69"/>
      <c r="I82" s="67"/>
      <c r="K82" s="147" t="e">
        <f>'       DATA_IN       '!W70/'       DATA_IN       '!B55</f>
        <v>#DIV/0!</v>
      </c>
      <c r="L82" s="69"/>
      <c r="M82" s="67"/>
      <c r="R82" s="148" t="str">
        <f>'       DATA_IN       '!W78</f>
        <v>NA</v>
      </c>
      <c r="S82" s="67"/>
      <c r="T82" s="67"/>
      <c r="U82" s="147" t="str">
        <f>'       DATA_IN       '!W79</f>
        <v>NA</v>
      </c>
      <c r="V82" s="67"/>
      <c r="W82" s="67"/>
      <c r="X82" s="67"/>
      <c r="Z82" s="90"/>
      <c r="AA82" s="149">
        <f>'       DATA_IN       '!W82</f>
        <v>24</v>
      </c>
      <c r="AB82" s="67"/>
      <c r="AC82" s="67"/>
      <c r="AD82" s="150">
        <f>'       DATA_IN       '!W83</f>
        <v>0.20799999999999999</v>
      </c>
    </row>
    <row r="83" spans="1:30" x14ac:dyDescent="0.2">
      <c r="A83" s="45"/>
      <c r="B83" s="30" t="s">
        <v>137</v>
      </c>
      <c r="G83" s="45">
        <f>'       DATA_IN       '!X70</f>
        <v>0</v>
      </c>
      <c r="H83" s="69"/>
      <c r="I83" s="67"/>
      <c r="K83" s="147" t="e">
        <f>'       DATA_IN       '!X70/'       DATA_IN       '!B55</f>
        <v>#DIV/0!</v>
      </c>
      <c r="L83" s="69"/>
      <c r="M83" s="67"/>
      <c r="R83" s="148" t="str">
        <f>'       DATA_IN       '!X78</f>
        <v>NA</v>
      </c>
      <c r="S83" s="67"/>
      <c r="T83" s="67"/>
      <c r="U83" s="147" t="str">
        <f>'       DATA_IN       '!X79</f>
        <v>NA</v>
      </c>
      <c r="V83" s="67"/>
      <c r="W83" s="67"/>
      <c r="X83" s="67"/>
      <c r="Z83" s="90"/>
      <c r="AA83" s="149">
        <f>'       DATA_IN       '!X82</f>
        <v>7</v>
      </c>
      <c r="AB83" s="67"/>
      <c r="AC83" s="67"/>
      <c r="AD83" s="150">
        <f>'       DATA_IN       '!X83</f>
        <v>4.5999999999999999E-2</v>
      </c>
    </row>
    <row r="84" spans="1:30" x14ac:dyDescent="0.2">
      <c r="A84" s="45"/>
      <c r="B84" s="30" t="s">
        <v>138</v>
      </c>
      <c r="G84" s="45">
        <f>'       DATA_IN       '!Y70</f>
        <v>0</v>
      </c>
      <c r="H84" s="69"/>
      <c r="I84" s="67"/>
      <c r="K84" s="147" t="e">
        <f>'       DATA_IN       '!Y70/'       DATA_IN       '!B55</f>
        <v>#DIV/0!</v>
      </c>
      <c r="L84" s="69"/>
      <c r="M84" s="67"/>
      <c r="R84" s="148" t="str">
        <f>'       DATA_IN       '!Y78</f>
        <v>NA</v>
      </c>
      <c r="S84" s="67"/>
      <c r="T84" s="67"/>
      <c r="U84" s="147" t="str">
        <f>'       DATA_IN       '!Y79</f>
        <v>NA</v>
      </c>
      <c r="V84" s="67"/>
      <c r="W84" s="67"/>
      <c r="X84" s="67"/>
      <c r="Z84" s="90"/>
      <c r="AA84" s="149">
        <f>'       DATA_IN       '!Y82</f>
        <v>61</v>
      </c>
      <c r="AB84" s="67"/>
      <c r="AC84" s="67"/>
      <c r="AD84" s="150">
        <f>'       DATA_IN       '!Y83</f>
        <v>0.45900000000000002</v>
      </c>
    </row>
    <row r="85" spans="1:30" x14ac:dyDescent="0.2">
      <c r="A85" s="74"/>
      <c r="B85" s="32" t="s">
        <v>139</v>
      </c>
      <c r="C85" s="32"/>
      <c r="D85" s="32"/>
      <c r="E85" s="32"/>
      <c r="F85" s="32"/>
      <c r="G85" s="74">
        <f>'       DATA_IN       '!Z70</f>
        <v>0</v>
      </c>
      <c r="H85" s="96"/>
      <c r="I85" s="73"/>
      <c r="J85" s="74"/>
      <c r="K85" s="151" t="e">
        <f>'       DATA_IN       '!Z70/'       DATA_IN       '!B55</f>
        <v>#DIV/0!</v>
      </c>
      <c r="L85" s="96"/>
      <c r="M85" s="73"/>
      <c r="N85" s="74"/>
      <c r="O85" s="74"/>
      <c r="P85" s="74"/>
      <c r="Q85" s="74"/>
      <c r="R85" s="152" t="str">
        <f>'       DATA_IN       '!Z78</f>
        <v>NA</v>
      </c>
      <c r="S85" s="73"/>
      <c r="T85" s="73"/>
      <c r="U85" s="151" t="str">
        <f>'       DATA_IN       '!Z79</f>
        <v>NA</v>
      </c>
      <c r="V85" s="73"/>
      <c r="W85" s="73"/>
      <c r="X85" s="73"/>
      <c r="Y85" s="74"/>
      <c r="Z85" s="89"/>
      <c r="AA85" s="153">
        <f>'       DATA_IN       '!Z82</f>
        <v>22</v>
      </c>
      <c r="AB85" s="73"/>
      <c r="AC85" s="73"/>
      <c r="AD85" s="154">
        <f>'       DATA_IN       '!Z83</f>
        <v>0.14699999999999999</v>
      </c>
    </row>
    <row r="86" spans="1:30" x14ac:dyDescent="0.2">
      <c r="A86" s="184"/>
      <c r="B86" s="184"/>
      <c r="C86" s="184"/>
      <c r="D86" s="184"/>
      <c r="E86" s="184"/>
      <c r="F86" s="184"/>
      <c r="G86" s="184"/>
      <c r="H86" s="184"/>
      <c r="I86" s="184"/>
      <c r="J86" s="184"/>
      <c r="K86" s="184"/>
      <c r="L86" s="184"/>
      <c r="M86" s="184"/>
      <c r="N86" s="184"/>
      <c r="O86" s="184"/>
      <c r="P86" s="184"/>
      <c r="Q86" s="184"/>
      <c r="R86" s="184"/>
      <c r="S86" s="184"/>
      <c r="T86" s="184"/>
      <c r="U86" s="184"/>
      <c r="V86" s="184"/>
      <c r="W86" s="184"/>
      <c r="X86" s="184"/>
      <c r="Y86" s="184"/>
      <c r="Z86" s="184"/>
      <c r="AA86" s="184"/>
      <c r="AB86" s="184"/>
      <c r="AC86" s="184"/>
      <c r="AD86" s="184"/>
    </row>
  </sheetData>
  <mergeCells count="89">
    <mergeCell ref="G52:I52"/>
    <mergeCell ref="G53:I53"/>
    <mergeCell ref="K52:M52"/>
    <mergeCell ref="W64:Y64"/>
    <mergeCell ref="S63:U63"/>
    <mergeCell ref="S64:U64"/>
    <mergeCell ref="G62:X62"/>
    <mergeCell ref="G64:I64"/>
    <mergeCell ref="K64:M64"/>
    <mergeCell ref="O64:Q64"/>
    <mergeCell ref="G63:I63"/>
    <mergeCell ref="K63:M63"/>
    <mergeCell ref="O63:Q63"/>
    <mergeCell ref="W63:Y63"/>
    <mergeCell ref="G33:I33"/>
    <mergeCell ref="K33:M33"/>
    <mergeCell ref="O33:Q33"/>
    <mergeCell ref="O10:Q10"/>
    <mergeCell ref="G51:X51"/>
    <mergeCell ref="S9:U9"/>
    <mergeCell ref="S10:U10"/>
    <mergeCell ref="W9:Y9"/>
    <mergeCell ref="G9:I9"/>
    <mergeCell ref="G10:I10"/>
    <mergeCell ref="K9:M9"/>
    <mergeCell ref="O9:Q9"/>
    <mergeCell ref="AA29:AB29"/>
    <mergeCell ref="AC29:AD29"/>
    <mergeCell ref="AA61:AB61"/>
    <mergeCell ref="AC61:AD61"/>
    <mergeCell ref="AA16:AB16"/>
    <mergeCell ref="AC16:AD16"/>
    <mergeCell ref="A1:AD1"/>
    <mergeCell ref="A2:AD2"/>
    <mergeCell ref="A3:AD3"/>
    <mergeCell ref="G8:X8"/>
    <mergeCell ref="AA6:AB6"/>
    <mergeCell ref="AA7:AB7"/>
    <mergeCell ref="AC7:AD7"/>
    <mergeCell ref="G7:X7"/>
    <mergeCell ref="AC6:AD6"/>
    <mergeCell ref="W52:Y52"/>
    <mergeCell ref="W53:Y53"/>
    <mergeCell ref="E73:M73"/>
    <mergeCell ref="A86:AD86"/>
    <mergeCell ref="AA72:AD72"/>
    <mergeCell ref="AA74:AD74"/>
    <mergeCell ref="C72:Z72"/>
    <mergeCell ref="E74:M74"/>
    <mergeCell ref="P73:X73"/>
    <mergeCell ref="P74:X74"/>
    <mergeCell ref="K53:M53"/>
    <mergeCell ref="S52:U52"/>
    <mergeCell ref="S53:U53"/>
    <mergeCell ref="O52:Q52"/>
    <mergeCell ref="O53:Q53"/>
    <mergeCell ref="G61:X61"/>
    <mergeCell ref="G50:X50"/>
    <mergeCell ref="AA50:AB50"/>
    <mergeCell ref="AC50:AD50"/>
    <mergeCell ref="G32:I32"/>
    <mergeCell ref="K31:M31"/>
    <mergeCell ref="O31:Q31"/>
    <mergeCell ref="O32:Q32"/>
    <mergeCell ref="AA31:AB31"/>
    <mergeCell ref="AC31:AD31"/>
    <mergeCell ref="S31:U31"/>
    <mergeCell ref="S32:U32"/>
    <mergeCell ref="W31:Y31"/>
    <mergeCell ref="S33:U33"/>
    <mergeCell ref="W33:Y33"/>
    <mergeCell ref="K32:M32"/>
    <mergeCell ref="W32:Y32"/>
    <mergeCell ref="G30:X30"/>
    <mergeCell ref="AC18:AD18"/>
    <mergeCell ref="W10:Y10"/>
    <mergeCell ref="S18:U18"/>
    <mergeCell ref="G18:I18"/>
    <mergeCell ref="G19:I19"/>
    <mergeCell ref="K18:M18"/>
    <mergeCell ref="K19:M19"/>
    <mergeCell ref="O18:Q18"/>
    <mergeCell ref="O19:Q19"/>
    <mergeCell ref="G16:X16"/>
    <mergeCell ref="G17:X17"/>
    <mergeCell ref="G29:X29"/>
    <mergeCell ref="S19:U19"/>
    <mergeCell ref="W18:Y18"/>
    <mergeCell ref="W19:Y19"/>
  </mergeCells>
  <phoneticPr fontId="0" type="noConversion"/>
  <pageMargins left="0.75" right="0" top="0.5" bottom="0.5" header="0.5" footer="0.5"/>
  <pageSetup scale="72" fitToHeight="0" orientation="landscape" r:id="rId1"/>
  <headerFooter alignWithMargins="0">
    <oddHeader>&amp;Rpage &amp;P</oddHeader>
    <oddFooter>&amp;C&amp;8* Evaluator Survey Results - Faculty *</oddFooter>
  </headerFooter>
  <rowBreaks count="2" manualBreakCount="2">
    <brk id="26" max="30" man="1"/>
    <brk id="58" max="30" man="1"/>
  </rowBreaks>
  <ignoredErrors>
    <ignoredError sqref="I43"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4"/>
  <sheetViews>
    <sheetView zoomScaleNormal="100" workbookViewId="0">
      <selection activeCell="A38" sqref="A38:A54"/>
    </sheetView>
  </sheetViews>
  <sheetFormatPr defaultRowHeight="12.75" x14ac:dyDescent="0.2"/>
  <cols>
    <col min="1" max="1" width="89.5703125" style="168" customWidth="1"/>
    <col min="2" max="16384" width="9.140625" style="168"/>
  </cols>
  <sheetData>
    <row r="1" spans="1:1" x14ac:dyDescent="0.2">
      <c r="A1" s="170" t="str">
        <f>'   Quant REPORT   '!A1</f>
        <v>CENTER NAME</v>
      </c>
    </row>
    <row r="2" spans="1:1" x14ac:dyDescent="0.2">
      <c r="A2" s="170" t="str">
        <f>'   Quant REPORT   '!A2</f>
        <v>2025 Process/Outcome Faculty and Research Scientist Questionnaire</v>
      </c>
    </row>
    <row r="3" spans="1:1" x14ac:dyDescent="0.2">
      <c r="A3" s="170" t="str">
        <f>'   Quant REPORT   '!A3</f>
        <v>Respondents: Feedback Provided by X Faculty of X Faculty Contacted</v>
      </c>
    </row>
    <row r="5" spans="1:1" ht="32.25" customHeight="1" x14ac:dyDescent="0.2">
      <c r="A5" s="171" t="s">
        <v>87</v>
      </c>
    </row>
    <row r="6" spans="1:1" ht="60.75" customHeight="1" x14ac:dyDescent="0.2">
      <c r="A6" s="167">
        <f>'       DATA_IN       '!I4</f>
        <v>0</v>
      </c>
    </row>
    <row r="7" spans="1:1" ht="45" customHeight="1" x14ac:dyDescent="0.2">
      <c r="A7" s="167">
        <f>'       DATA_IN       '!I5</f>
        <v>0</v>
      </c>
    </row>
    <row r="8" spans="1:1" ht="20.25" customHeight="1" x14ac:dyDescent="0.2">
      <c r="A8" s="167">
        <f>'       DATA_IN       '!I6</f>
        <v>0</v>
      </c>
    </row>
    <row r="9" spans="1:1" ht="29.25" customHeight="1" x14ac:dyDescent="0.2">
      <c r="A9" s="167">
        <f>'       DATA_IN       '!I7</f>
        <v>0</v>
      </c>
    </row>
    <row r="10" spans="1:1" ht="29.25" customHeight="1" x14ac:dyDescent="0.2">
      <c r="A10" s="167">
        <f>'       DATA_IN       '!I8</f>
        <v>0</v>
      </c>
    </row>
    <row r="11" spans="1:1" ht="29.25" customHeight="1" x14ac:dyDescent="0.2">
      <c r="A11" s="167">
        <f>'       DATA_IN       '!I9</f>
        <v>0</v>
      </c>
    </row>
    <row r="12" spans="1:1" ht="29.25" customHeight="1" x14ac:dyDescent="0.2">
      <c r="A12" s="167">
        <f>'       DATA_IN       '!I10</f>
        <v>0</v>
      </c>
    </row>
    <row r="13" spans="1:1" ht="29.25" customHeight="1" x14ac:dyDescent="0.2">
      <c r="A13" s="167">
        <f>'       DATA_IN       '!I11</f>
        <v>0</v>
      </c>
    </row>
    <row r="14" spans="1:1" ht="29.25" customHeight="1" x14ac:dyDescent="0.2">
      <c r="A14" s="167">
        <f>'       DATA_IN       '!I12</f>
        <v>0</v>
      </c>
    </row>
    <row r="15" spans="1:1" ht="29.25" customHeight="1" x14ac:dyDescent="0.2">
      <c r="A15" s="167">
        <f>'       DATA_IN       '!I13</f>
        <v>0</v>
      </c>
    </row>
    <row r="16" spans="1:1" ht="29.25" customHeight="1" x14ac:dyDescent="0.2">
      <c r="A16" s="167">
        <f>'       DATA_IN       '!I14</f>
        <v>0</v>
      </c>
    </row>
    <row r="17" spans="1:1" ht="29.25" customHeight="1" x14ac:dyDescent="0.2">
      <c r="A17" s="167">
        <f>'       DATA_IN       '!I15</f>
        <v>0</v>
      </c>
    </row>
    <row r="18" spans="1:1" ht="29.25" customHeight="1" x14ac:dyDescent="0.2">
      <c r="A18" s="167">
        <f>'       DATA_IN       '!I16</f>
        <v>0</v>
      </c>
    </row>
    <row r="19" spans="1:1" x14ac:dyDescent="0.2">
      <c r="A19" s="167"/>
    </row>
    <row r="20" spans="1:1" ht="18.75" customHeight="1" x14ac:dyDescent="0.2">
      <c r="A20" s="171" t="s">
        <v>88</v>
      </c>
    </row>
    <row r="21" spans="1:1" ht="31.5" customHeight="1" x14ac:dyDescent="0.2">
      <c r="A21" s="167">
        <f>'       DATA_IN       '!AB4</f>
        <v>0</v>
      </c>
    </row>
    <row r="22" spans="1:1" ht="31.5" customHeight="1" x14ac:dyDescent="0.2">
      <c r="A22" s="167">
        <f>'       DATA_IN       '!AB5</f>
        <v>0</v>
      </c>
    </row>
    <row r="23" spans="1:1" ht="15.75" customHeight="1" x14ac:dyDescent="0.2">
      <c r="A23" s="167">
        <f>'       DATA_IN       '!AB6</f>
        <v>0</v>
      </c>
    </row>
    <row r="24" spans="1:1" ht="16.5" customHeight="1" x14ac:dyDescent="0.2">
      <c r="A24" s="167">
        <f>'       DATA_IN       '!AB7</f>
        <v>0</v>
      </c>
    </row>
    <row r="25" spans="1:1" ht="18" customHeight="1" x14ac:dyDescent="0.2">
      <c r="A25" s="167">
        <f>'       DATA_IN       '!AB8</f>
        <v>0</v>
      </c>
    </row>
    <row r="26" spans="1:1" ht="19.5" customHeight="1" x14ac:dyDescent="0.2">
      <c r="A26" s="167">
        <f>'       DATA_IN       '!AB9</f>
        <v>0</v>
      </c>
    </row>
    <row r="27" spans="1:1" ht="30" customHeight="1" x14ac:dyDescent="0.2">
      <c r="A27" s="167">
        <f>'       DATA_IN       '!AB10</f>
        <v>0</v>
      </c>
    </row>
    <row r="28" spans="1:1" ht="30" customHeight="1" x14ac:dyDescent="0.2">
      <c r="A28" s="167">
        <f>'       DATA_IN       '!AB11</f>
        <v>0</v>
      </c>
    </row>
    <row r="29" spans="1:1" ht="30" customHeight="1" x14ac:dyDescent="0.2">
      <c r="A29" s="167">
        <f>'       DATA_IN       '!AB12</f>
        <v>0</v>
      </c>
    </row>
    <row r="30" spans="1:1" ht="30" customHeight="1" x14ac:dyDescent="0.2">
      <c r="A30" s="167">
        <f>'       DATA_IN       '!AB13</f>
        <v>0</v>
      </c>
    </row>
    <row r="31" spans="1:1" ht="30" customHeight="1" x14ac:dyDescent="0.2">
      <c r="A31" s="167">
        <f>'       DATA_IN       '!AB14</f>
        <v>0</v>
      </c>
    </row>
    <row r="32" spans="1:1" ht="30" customHeight="1" x14ac:dyDescent="0.2">
      <c r="A32" s="167">
        <f>'       DATA_IN       '!AB15</f>
        <v>0</v>
      </c>
    </row>
    <row r="33" spans="1:1" ht="30" customHeight="1" x14ac:dyDescent="0.2">
      <c r="A33" s="167">
        <f>'       DATA_IN       '!AB16</f>
        <v>0</v>
      </c>
    </row>
    <row r="34" spans="1:1" ht="30" customHeight="1" x14ac:dyDescent="0.2">
      <c r="A34" s="167">
        <f>'       DATA_IN       '!AB17</f>
        <v>0</v>
      </c>
    </row>
    <row r="35" spans="1:1" ht="30" customHeight="1" x14ac:dyDescent="0.2">
      <c r="A35" s="167">
        <f>'       DATA_IN       '!AB18</f>
        <v>0</v>
      </c>
    </row>
    <row r="36" spans="1:1" x14ac:dyDescent="0.2">
      <c r="A36" s="167"/>
    </row>
    <row r="37" spans="1:1" ht="21.75" customHeight="1" x14ac:dyDescent="0.2">
      <c r="A37" s="171" t="s">
        <v>89</v>
      </c>
    </row>
    <row r="38" spans="1:1" s="169" customFormat="1" ht="17.25" customHeight="1" x14ac:dyDescent="0.2">
      <c r="A38" s="167">
        <f>'       DATA_IN       '!AC4</f>
        <v>0</v>
      </c>
    </row>
    <row r="39" spans="1:1" s="169" customFormat="1" ht="17.25" customHeight="1" x14ac:dyDescent="0.2">
      <c r="A39" s="167">
        <f>'       DATA_IN       '!AC5</f>
        <v>0</v>
      </c>
    </row>
    <row r="40" spans="1:1" s="169" customFormat="1" ht="17.25" customHeight="1" x14ac:dyDescent="0.2">
      <c r="A40" s="167">
        <f>'       DATA_IN       '!AC6</f>
        <v>0</v>
      </c>
    </row>
    <row r="41" spans="1:1" s="169" customFormat="1" ht="17.25" customHeight="1" x14ac:dyDescent="0.2">
      <c r="A41" s="167">
        <f>'       DATA_IN       '!AC7</f>
        <v>0</v>
      </c>
    </row>
    <row r="42" spans="1:1" s="169" customFormat="1" ht="17.25" customHeight="1" x14ac:dyDescent="0.2">
      <c r="A42" s="167">
        <f>'       DATA_IN       '!AC8</f>
        <v>0</v>
      </c>
    </row>
    <row r="43" spans="1:1" s="169" customFormat="1" ht="17.25" customHeight="1" x14ac:dyDescent="0.2">
      <c r="A43" s="167">
        <f>'       DATA_IN       '!AC9</f>
        <v>0</v>
      </c>
    </row>
    <row r="44" spans="1:1" x14ac:dyDescent="0.2">
      <c r="A44" s="167">
        <f>'       DATA_IN       '!AC10</f>
        <v>0</v>
      </c>
    </row>
    <row r="45" spans="1:1" x14ac:dyDescent="0.2">
      <c r="A45" s="167">
        <f>'       DATA_IN       '!AC11</f>
        <v>0</v>
      </c>
    </row>
    <row r="46" spans="1:1" x14ac:dyDescent="0.2">
      <c r="A46" s="167">
        <f>'       DATA_IN       '!AC12</f>
        <v>0</v>
      </c>
    </row>
    <row r="47" spans="1:1" x14ac:dyDescent="0.2">
      <c r="A47" s="167">
        <f>'       DATA_IN       '!AC13</f>
        <v>0</v>
      </c>
    </row>
    <row r="48" spans="1:1" x14ac:dyDescent="0.2">
      <c r="A48" s="167">
        <f>'       DATA_IN       '!AC14</f>
        <v>0</v>
      </c>
    </row>
    <row r="49" spans="1:1" x14ac:dyDescent="0.2">
      <c r="A49" s="167">
        <f>'       DATA_IN       '!AC15</f>
        <v>0</v>
      </c>
    </row>
    <row r="50" spans="1:1" x14ac:dyDescent="0.2">
      <c r="A50" s="167">
        <f>'       DATA_IN       '!AC16</f>
        <v>0</v>
      </c>
    </row>
    <row r="51" spans="1:1" x14ac:dyDescent="0.2">
      <c r="A51" s="167">
        <f>'       DATA_IN       '!AC17</f>
        <v>0</v>
      </c>
    </row>
    <row r="52" spans="1:1" x14ac:dyDescent="0.2">
      <c r="A52" s="167">
        <f>'       DATA_IN       '!AC18</f>
        <v>0</v>
      </c>
    </row>
    <row r="53" spans="1:1" x14ac:dyDescent="0.2">
      <c r="A53" s="167">
        <f>'       DATA_IN       '!AC19</f>
        <v>0</v>
      </c>
    </row>
    <row r="54" spans="1:1" x14ac:dyDescent="0.2">
      <c r="A54" s="167">
        <f>'       DATA_IN       '!AC20</f>
        <v>0</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view="pageBreakPreview" zoomScale="60" zoomScaleNormal="75" workbookViewId="0">
      <selection activeCell="AC32" sqref="AC32"/>
    </sheetView>
  </sheetViews>
  <sheetFormatPr defaultRowHeight="12.75" x14ac:dyDescent="0.2"/>
  <sheetData/>
  <pageMargins left="0.7" right="0.7" top="0.75" bottom="0.75" header="0.3" footer="0.3"/>
  <pageSetup orientation="portrait" r:id="rId1"/>
  <rowBreaks count="1" manualBreakCount="1">
    <brk id="27" max="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indexed="57"/>
  </sheetPr>
  <dimension ref="A1:BU83"/>
  <sheetViews>
    <sheetView tabSelected="1" zoomScale="75" zoomScaleNormal="75" workbookViewId="0">
      <pane ySplit="3" topLeftCell="A4" activePane="bottomLeft" state="frozen"/>
      <selection pane="bottomLeft" activeCell="D4" sqref="D4"/>
    </sheetView>
  </sheetViews>
  <sheetFormatPr defaultColWidth="9.140625" defaultRowHeight="12.75" x14ac:dyDescent="0.2"/>
  <cols>
    <col min="1" max="1" width="28.140625" style="2" customWidth="1"/>
    <col min="2" max="2" width="6.42578125" style="2" customWidth="1"/>
    <col min="3" max="3" width="12.7109375" style="2" customWidth="1"/>
    <col min="4" max="4" width="8.140625" style="1" customWidth="1"/>
    <col min="5" max="5" width="7.85546875" style="2" customWidth="1"/>
    <col min="6" max="6" width="8.85546875" style="2" customWidth="1"/>
    <col min="7" max="7" width="8.85546875" style="1" customWidth="1"/>
    <col min="8" max="17" width="8.85546875" style="2" customWidth="1"/>
    <col min="18" max="18" width="7.5703125" style="1" customWidth="1"/>
    <col min="19" max="19" width="7.5703125" style="4" customWidth="1"/>
    <col min="20" max="24" width="7.5703125" style="2" customWidth="1"/>
    <col min="25" max="25" width="9.42578125" style="2" customWidth="1"/>
    <col min="26" max="26" width="7.5703125" style="2" customWidth="1"/>
    <col min="27" max="29" width="5.42578125" style="2" customWidth="1"/>
    <col min="30" max="34" width="2.85546875" style="2" customWidth="1"/>
    <col min="35" max="35" width="2.85546875" style="1" customWidth="1"/>
    <col min="36" max="37" width="2.85546875" style="2" customWidth="1"/>
    <col min="38" max="38" width="9.42578125" style="2" customWidth="1"/>
    <col min="39" max="39" width="4.42578125" style="2" customWidth="1"/>
    <col min="40" max="16384" width="9.140625" style="2"/>
  </cols>
  <sheetData>
    <row r="1" spans="1:73" ht="30.6" customHeight="1" x14ac:dyDescent="0.5">
      <c r="A1" s="6"/>
      <c r="B1" s="6"/>
      <c r="C1" s="6"/>
      <c r="D1" s="175" t="s">
        <v>30</v>
      </c>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I1" s="2"/>
    </row>
    <row r="2" spans="1:73" s="12" customFormat="1" ht="340.5" customHeight="1" x14ac:dyDescent="0.25">
      <c r="A2" s="176" t="s">
        <v>207</v>
      </c>
      <c r="B2" s="176"/>
      <c r="C2" s="177"/>
      <c r="D2" s="161"/>
      <c r="E2" s="157"/>
      <c r="F2" s="157" t="s">
        <v>31</v>
      </c>
      <c r="G2" s="157" t="s">
        <v>158</v>
      </c>
      <c r="H2" s="157" t="s">
        <v>159</v>
      </c>
      <c r="I2" s="157" t="s">
        <v>90</v>
      </c>
      <c r="J2" s="157" t="s">
        <v>50</v>
      </c>
      <c r="K2" s="157" t="s">
        <v>51</v>
      </c>
      <c r="L2" s="157" t="s">
        <v>52</v>
      </c>
      <c r="M2" s="162" t="s">
        <v>53</v>
      </c>
      <c r="N2" s="157" t="s">
        <v>165</v>
      </c>
      <c r="O2" s="157" t="s">
        <v>160</v>
      </c>
      <c r="P2" s="157" t="s">
        <v>163</v>
      </c>
      <c r="Q2" s="157" t="s">
        <v>54</v>
      </c>
      <c r="R2" s="157" t="s">
        <v>131</v>
      </c>
      <c r="S2" s="157" t="s">
        <v>197</v>
      </c>
      <c r="T2" s="157" t="s">
        <v>133</v>
      </c>
      <c r="U2" s="157" t="s">
        <v>134</v>
      </c>
      <c r="V2" s="157" t="s">
        <v>135</v>
      </c>
      <c r="W2" s="157" t="s">
        <v>136</v>
      </c>
      <c r="X2" s="157" t="s">
        <v>137</v>
      </c>
      <c r="Y2" s="157" t="s">
        <v>138</v>
      </c>
      <c r="Z2" s="157" t="s">
        <v>139</v>
      </c>
      <c r="AA2" s="157" t="s">
        <v>140</v>
      </c>
      <c r="AB2" s="157" t="s">
        <v>141</v>
      </c>
      <c r="AC2" s="157" t="s">
        <v>142</v>
      </c>
      <c r="AD2" s="163"/>
    </row>
    <row r="3" spans="1:73" s="13" customFormat="1" ht="46.5" customHeight="1" x14ac:dyDescent="0.15">
      <c r="A3" s="103"/>
      <c r="B3" s="104"/>
      <c r="C3" s="10"/>
      <c r="D3" s="25" t="s">
        <v>105</v>
      </c>
      <c r="E3" s="102" t="s">
        <v>106</v>
      </c>
      <c r="F3" s="26" t="s">
        <v>107</v>
      </c>
      <c r="G3" s="26" t="s">
        <v>108</v>
      </c>
      <c r="H3" s="26" t="s">
        <v>109</v>
      </c>
      <c r="I3" s="26" t="s">
        <v>110</v>
      </c>
      <c r="J3" s="26" t="s">
        <v>111</v>
      </c>
      <c r="K3" s="26" t="s">
        <v>112</v>
      </c>
      <c r="L3" s="26" t="s">
        <v>113</v>
      </c>
      <c r="M3" s="25" t="s">
        <v>114</v>
      </c>
      <c r="N3" s="27" t="s">
        <v>115</v>
      </c>
      <c r="O3" s="26" t="s">
        <v>116</v>
      </c>
      <c r="P3" s="26" t="s">
        <v>117</v>
      </c>
      <c r="Q3" s="26" t="s">
        <v>118</v>
      </c>
      <c r="R3" s="28" t="s">
        <v>119</v>
      </c>
      <c r="S3" s="28" t="s">
        <v>120</v>
      </c>
      <c r="T3" s="28" t="s">
        <v>121</v>
      </c>
      <c r="U3" s="28" t="s">
        <v>122</v>
      </c>
      <c r="V3" s="28" t="s">
        <v>123</v>
      </c>
      <c r="W3" s="28" t="s">
        <v>124</v>
      </c>
      <c r="X3" s="28" t="s">
        <v>125</v>
      </c>
      <c r="Y3" s="28" t="s">
        <v>126</v>
      </c>
      <c r="Z3" s="26" t="s">
        <v>127</v>
      </c>
      <c r="AA3" s="26" t="s">
        <v>128</v>
      </c>
      <c r="AB3" s="26" t="s">
        <v>129</v>
      </c>
      <c r="AC3" s="26" t="s">
        <v>130</v>
      </c>
    </row>
    <row r="4" spans="1:73" customFormat="1" x14ac:dyDescent="0.2">
      <c r="A4" s="188" t="s">
        <v>208</v>
      </c>
      <c r="B4" s="189"/>
      <c r="C4" s="190"/>
    </row>
    <row r="5" spans="1:73" customFormat="1" x14ac:dyDescent="0.2">
      <c r="A5" s="188" t="s">
        <v>209</v>
      </c>
      <c r="B5" s="189"/>
      <c r="C5" s="190"/>
    </row>
    <row r="6" spans="1:73" customFormat="1" x14ac:dyDescent="0.2">
      <c r="A6" s="188" t="s">
        <v>210</v>
      </c>
      <c r="B6" s="189"/>
      <c r="C6" s="190"/>
    </row>
    <row r="7" spans="1:73" customFormat="1" x14ac:dyDescent="0.2">
      <c r="A7" s="188" t="s">
        <v>211</v>
      </c>
      <c r="B7" s="189"/>
      <c r="C7" s="190"/>
    </row>
    <row r="8" spans="1:73" customFormat="1" x14ac:dyDescent="0.2">
      <c r="A8" s="188" t="s">
        <v>212</v>
      </c>
      <c r="B8" s="189"/>
      <c r="C8" s="190"/>
    </row>
    <row r="9" spans="1:73" customFormat="1" x14ac:dyDescent="0.2">
      <c r="A9" s="188" t="s">
        <v>213</v>
      </c>
      <c r="B9" s="189"/>
      <c r="C9" s="190"/>
    </row>
    <row r="10" spans="1:73" customFormat="1" x14ac:dyDescent="0.2">
      <c r="A10" s="188" t="s">
        <v>214</v>
      </c>
      <c r="B10" s="189"/>
      <c r="C10" s="190"/>
    </row>
    <row r="11" spans="1:73" customFormat="1" x14ac:dyDescent="0.2">
      <c r="A11" s="188" t="s">
        <v>215</v>
      </c>
      <c r="B11" s="189"/>
      <c r="C11" s="190"/>
    </row>
    <row r="12" spans="1:73" customFormat="1" x14ac:dyDescent="0.2">
      <c r="A12" s="188" t="s">
        <v>216</v>
      </c>
      <c r="B12" s="189"/>
      <c r="C12" s="190"/>
    </row>
    <row r="13" spans="1:73" customFormat="1" x14ac:dyDescent="0.2">
      <c r="A13" s="188" t="s">
        <v>217</v>
      </c>
      <c r="B13" s="189"/>
      <c r="C13" s="190"/>
      <c r="AE13" s="112"/>
    </row>
    <row r="14" spans="1:73" customFormat="1" x14ac:dyDescent="0.2">
      <c r="A14" s="188" t="s">
        <v>218</v>
      </c>
      <c r="B14" s="189"/>
      <c r="C14" s="190"/>
      <c r="AF14" s="112"/>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row>
    <row r="15" spans="1:73" customFormat="1" x14ac:dyDescent="0.2">
      <c r="A15" s="188" t="s">
        <v>219</v>
      </c>
      <c r="B15" s="189"/>
      <c r="C15" s="190"/>
      <c r="AF15" s="112"/>
    </row>
    <row r="16" spans="1:73" customFormat="1" x14ac:dyDescent="0.2">
      <c r="A16" s="188" t="s">
        <v>220</v>
      </c>
      <c r="B16" s="189"/>
      <c r="C16" s="190"/>
      <c r="AF16" s="112"/>
    </row>
    <row r="17" spans="1:32" customFormat="1" x14ac:dyDescent="0.2">
      <c r="A17" s="188" t="s">
        <v>221</v>
      </c>
      <c r="B17" s="189"/>
      <c r="C17" s="190"/>
      <c r="AF17" s="112"/>
    </row>
    <row r="18" spans="1:32" customFormat="1" x14ac:dyDescent="0.2">
      <c r="A18" s="188" t="s">
        <v>222</v>
      </c>
      <c r="B18" s="189"/>
      <c r="C18" s="190"/>
      <c r="D18" s="113"/>
      <c r="F18" s="113"/>
      <c r="G18" s="113"/>
      <c r="H18" s="113"/>
      <c r="I18" s="113"/>
      <c r="J18" s="113"/>
      <c r="K18" s="113"/>
      <c r="L18" s="113"/>
      <c r="M18" s="113"/>
      <c r="N18" s="113"/>
      <c r="O18" s="113"/>
      <c r="P18" s="113"/>
      <c r="Q18" s="113"/>
      <c r="AF18" s="112"/>
    </row>
    <row r="19" spans="1:32" customFormat="1" x14ac:dyDescent="0.2">
      <c r="A19" s="188" t="s">
        <v>223</v>
      </c>
      <c r="B19" s="189"/>
      <c r="C19" s="190"/>
      <c r="D19" s="113"/>
      <c r="E19" s="113"/>
      <c r="F19" s="113"/>
      <c r="G19" s="113"/>
      <c r="H19" s="113"/>
      <c r="I19" s="113"/>
      <c r="J19" s="113"/>
      <c r="K19" s="113"/>
      <c r="L19" s="113"/>
      <c r="M19" s="113"/>
      <c r="N19" s="113"/>
      <c r="O19" s="113"/>
      <c r="P19" s="113"/>
      <c r="Q19" s="113"/>
      <c r="AF19" s="112"/>
    </row>
    <row r="20" spans="1:32" customFormat="1" x14ac:dyDescent="0.2">
      <c r="A20" s="188" t="s">
        <v>224</v>
      </c>
      <c r="B20" s="189"/>
      <c r="C20" s="190"/>
      <c r="D20" s="113"/>
      <c r="E20" s="113"/>
      <c r="F20" s="113"/>
      <c r="G20" s="113"/>
      <c r="H20" s="113"/>
      <c r="I20" s="113"/>
      <c r="J20" s="113"/>
      <c r="K20" s="113"/>
      <c r="L20" s="113"/>
      <c r="M20" s="113"/>
      <c r="N20" s="113"/>
      <c r="O20" s="112"/>
      <c r="P20" s="112"/>
      <c r="AF20" s="112"/>
    </row>
    <row r="21" spans="1:32" customFormat="1" x14ac:dyDescent="0.2">
      <c r="A21" s="188" t="s">
        <v>225</v>
      </c>
      <c r="B21" s="189"/>
      <c r="C21" s="190"/>
      <c r="D21" s="113"/>
      <c r="E21" s="113"/>
      <c r="F21" s="113"/>
      <c r="G21" s="113"/>
      <c r="H21" s="113"/>
      <c r="I21" s="113"/>
      <c r="J21" s="113"/>
      <c r="K21" s="113"/>
      <c r="L21" s="113"/>
      <c r="M21" s="113"/>
      <c r="N21" s="113"/>
      <c r="O21" s="112"/>
      <c r="P21" s="112"/>
      <c r="AF21" s="112"/>
    </row>
    <row r="22" spans="1:32" customFormat="1" x14ac:dyDescent="0.2">
      <c r="A22" s="188" t="s">
        <v>226</v>
      </c>
      <c r="B22" s="189"/>
      <c r="C22" s="190"/>
      <c r="D22" s="113"/>
      <c r="E22" s="113"/>
      <c r="F22" s="113"/>
      <c r="G22" s="113"/>
      <c r="H22" s="113"/>
      <c r="I22" s="113"/>
      <c r="J22" s="113"/>
      <c r="K22" s="113"/>
      <c r="L22" s="113"/>
      <c r="M22" s="113"/>
      <c r="N22" s="113"/>
      <c r="O22" s="112"/>
      <c r="P22" s="112"/>
      <c r="AF22" s="112"/>
    </row>
    <row r="23" spans="1:32" customFormat="1" x14ac:dyDescent="0.2">
      <c r="A23" s="188" t="s">
        <v>227</v>
      </c>
      <c r="B23" s="189"/>
      <c r="C23" s="190"/>
      <c r="D23" s="113"/>
      <c r="E23" s="113"/>
      <c r="F23" s="113"/>
      <c r="G23" s="113"/>
      <c r="H23" s="113"/>
      <c r="I23" s="113"/>
      <c r="J23" s="113"/>
      <c r="K23" s="113"/>
      <c r="L23" s="113"/>
      <c r="M23" s="113"/>
      <c r="N23" s="113"/>
      <c r="O23" s="112"/>
      <c r="P23" s="112"/>
      <c r="AF23" s="112"/>
    </row>
    <row r="24" spans="1:32" customFormat="1" x14ac:dyDescent="0.2">
      <c r="A24" s="188" t="s">
        <v>228</v>
      </c>
      <c r="B24" s="189"/>
      <c r="C24" s="190"/>
      <c r="D24" s="113"/>
      <c r="E24" s="113"/>
      <c r="F24" s="113"/>
      <c r="G24" s="113"/>
      <c r="H24" s="113"/>
      <c r="I24" s="113"/>
      <c r="J24" s="113"/>
      <c r="K24" s="113"/>
      <c r="L24" s="113"/>
      <c r="M24" s="113"/>
      <c r="N24" s="113"/>
      <c r="O24" s="112"/>
      <c r="P24" s="112"/>
      <c r="AF24" s="112"/>
    </row>
    <row r="25" spans="1:32" customFormat="1" x14ac:dyDescent="0.2">
      <c r="A25" s="188" t="s">
        <v>229</v>
      </c>
      <c r="B25" s="189"/>
      <c r="C25" s="190"/>
      <c r="D25" s="113"/>
      <c r="E25" s="113"/>
      <c r="F25" s="113"/>
      <c r="G25" s="113"/>
      <c r="H25" s="113"/>
      <c r="I25" s="113"/>
      <c r="J25" s="113"/>
      <c r="K25" s="113"/>
      <c r="L25" s="113"/>
      <c r="M25" s="113"/>
      <c r="N25" s="113"/>
      <c r="O25" s="112"/>
      <c r="P25" s="112"/>
      <c r="AF25" s="112"/>
    </row>
    <row r="26" spans="1:32" customFormat="1" x14ac:dyDescent="0.2">
      <c r="A26" s="188" t="s">
        <v>230</v>
      </c>
      <c r="B26" s="189"/>
      <c r="C26" s="190"/>
      <c r="D26" s="113"/>
      <c r="E26" s="113"/>
      <c r="F26" s="113"/>
      <c r="G26" s="113"/>
      <c r="H26" s="113"/>
      <c r="I26" s="113"/>
      <c r="J26" s="113"/>
      <c r="K26" s="113"/>
      <c r="L26" s="113"/>
      <c r="M26" s="113"/>
      <c r="N26" s="113"/>
      <c r="O26" s="112"/>
      <c r="P26" s="112"/>
      <c r="AF26" s="112"/>
    </row>
    <row r="27" spans="1:32" customFormat="1" x14ac:dyDescent="0.2">
      <c r="A27" s="188" t="s">
        <v>231</v>
      </c>
      <c r="B27" s="189"/>
      <c r="C27" s="190"/>
      <c r="D27" s="113"/>
      <c r="E27" s="113"/>
      <c r="F27" s="113"/>
      <c r="G27" s="113"/>
      <c r="H27" s="113"/>
      <c r="I27" s="113"/>
      <c r="J27" s="113"/>
      <c r="K27" s="113"/>
      <c r="L27" s="113"/>
      <c r="M27" s="113"/>
      <c r="N27" s="113"/>
      <c r="O27" s="112"/>
      <c r="P27" s="112"/>
      <c r="AF27" s="112"/>
    </row>
    <row r="28" spans="1:32" customFormat="1" x14ac:dyDescent="0.2">
      <c r="A28" s="188" t="s">
        <v>232</v>
      </c>
      <c r="B28" s="189"/>
      <c r="C28" s="190"/>
      <c r="D28" s="113"/>
      <c r="E28" s="113"/>
      <c r="F28" s="113"/>
      <c r="G28" s="113"/>
      <c r="H28" s="113"/>
      <c r="I28" s="113"/>
      <c r="J28" s="113"/>
      <c r="K28" s="113"/>
      <c r="L28" s="113"/>
      <c r="M28" s="113"/>
      <c r="N28" s="113"/>
      <c r="O28" s="112"/>
      <c r="P28" s="112"/>
      <c r="AF28" s="112"/>
    </row>
    <row r="29" spans="1:32" customFormat="1" x14ac:dyDescent="0.2">
      <c r="A29" s="188" t="s">
        <v>233</v>
      </c>
      <c r="B29" s="189"/>
      <c r="C29" s="190"/>
      <c r="D29" s="113"/>
      <c r="E29" s="113"/>
      <c r="F29" s="113"/>
      <c r="G29" s="113"/>
      <c r="H29" s="113"/>
      <c r="I29" s="113"/>
      <c r="J29" s="113"/>
      <c r="K29" s="113"/>
      <c r="L29" s="113"/>
      <c r="M29" s="113"/>
      <c r="N29" s="113"/>
      <c r="O29" s="112"/>
      <c r="P29" s="112"/>
      <c r="AF29" s="112"/>
    </row>
    <row r="30" spans="1:32" customFormat="1" x14ac:dyDescent="0.2">
      <c r="A30" s="188" t="s">
        <v>234</v>
      </c>
      <c r="B30" s="189"/>
      <c r="C30" s="190"/>
      <c r="D30" s="113"/>
      <c r="E30" s="113"/>
      <c r="F30" s="113"/>
      <c r="G30" s="113"/>
      <c r="H30" s="113"/>
      <c r="I30" s="113"/>
      <c r="J30" s="113"/>
      <c r="K30" s="113"/>
      <c r="L30" s="113"/>
      <c r="M30" s="113"/>
      <c r="N30" s="113"/>
      <c r="O30" s="112"/>
      <c r="P30" s="112"/>
      <c r="AF30" s="112"/>
    </row>
    <row r="31" spans="1:32" customFormat="1" x14ac:dyDescent="0.2">
      <c r="A31" s="188" t="s">
        <v>235</v>
      </c>
      <c r="B31" s="189"/>
      <c r="C31" s="190"/>
      <c r="D31" s="113"/>
      <c r="E31" s="113"/>
      <c r="F31" s="113"/>
      <c r="G31" s="113"/>
      <c r="H31" s="113"/>
      <c r="I31" s="113"/>
      <c r="J31" s="113"/>
      <c r="K31" s="113"/>
      <c r="L31" s="113"/>
      <c r="M31" s="113"/>
      <c r="N31" s="113"/>
      <c r="O31" s="112"/>
      <c r="P31" s="112"/>
      <c r="AF31" s="112"/>
    </row>
    <row r="32" spans="1:32" customFormat="1" x14ac:dyDescent="0.2">
      <c r="A32" s="188" t="s">
        <v>236</v>
      </c>
      <c r="B32" s="189"/>
      <c r="C32" s="190"/>
      <c r="D32" s="113"/>
      <c r="E32" s="113"/>
      <c r="F32" s="113"/>
      <c r="G32" s="113"/>
      <c r="H32" s="113"/>
      <c r="I32" s="113"/>
      <c r="J32" s="113"/>
      <c r="K32" s="113"/>
      <c r="L32" s="113"/>
      <c r="M32" s="113"/>
      <c r="N32" s="113"/>
      <c r="O32" s="112"/>
      <c r="P32" s="112"/>
      <c r="AF32" s="112"/>
    </row>
    <row r="33" spans="1:32" customFormat="1" x14ac:dyDescent="0.2">
      <c r="A33" s="188" t="s">
        <v>237</v>
      </c>
      <c r="B33" s="189"/>
      <c r="C33" s="190"/>
      <c r="D33" s="113"/>
      <c r="E33" s="113"/>
      <c r="F33" s="113"/>
      <c r="G33" s="113"/>
      <c r="H33" s="113"/>
      <c r="I33" s="113"/>
      <c r="J33" s="113"/>
      <c r="K33" s="113"/>
      <c r="L33" s="113"/>
      <c r="M33" s="113"/>
      <c r="N33" s="113"/>
      <c r="O33" s="112"/>
      <c r="P33" s="112"/>
      <c r="AF33" s="112"/>
    </row>
    <row r="34" spans="1:32" customFormat="1" x14ac:dyDescent="0.2">
      <c r="A34" s="188" t="s">
        <v>238</v>
      </c>
      <c r="B34" s="189"/>
      <c r="C34" s="190"/>
      <c r="D34" s="113"/>
      <c r="E34" s="113"/>
      <c r="F34" s="113"/>
      <c r="G34" s="113"/>
      <c r="H34" s="113"/>
      <c r="I34" s="113"/>
      <c r="J34" s="113"/>
      <c r="K34" s="113"/>
      <c r="L34" s="113"/>
      <c r="M34" s="113"/>
      <c r="N34" s="113"/>
      <c r="O34" s="112"/>
      <c r="P34" s="112"/>
      <c r="AF34" s="112"/>
    </row>
    <row r="35" spans="1:32" customFormat="1" x14ac:dyDescent="0.2">
      <c r="A35" s="188" t="s">
        <v>239</v>
      </c>
      <c r="B35" s="189"/>
      <c r="C35" s="190"/>
      <c r="D35" s="113"/>
      <c r="E35" s="113"/>
      <c r="F35" s="113"/>
      <c r="G35" s="113"/>
      <c r="H35" s="113"/>
      <c r="I35" s="113"/>
      <c r="J35" s="113"/>
      <c r="K35" s="113"/>
      <c r="L35" s="113"/>
      <c r="M35" s="113"/>
      <c r="N35" s="113"/>
      <c r="O35" s="112"/>
      <c r="P35" s="112"/>
      <c r="AF35" s="112"/>
    </row>
    <row r="36" spans="1:32" customFormat="1" x14ac:dyDescent="0.2">
      <c r="A36" s="188" t="s">
        <v>240</v>
      </c>
      <c r="B36" s="189"/>
      <c r="C36" s="190"/>
      <c r="D36" s="113"/>
      <c r="E36" s="113"/>
      <c r="F36" s="113"/>
      <c r="G36" s="113"/>
      <c r="H36" s="113"/>
      <c r="I36" s="113"/>
      <c r="J36" s="113"/>
      <c r="K36" s="113"/>
      <c r="L36" s="113"/>
      <c r="M36" s="113"/>
      <c r="N36" s="113"/>
      <c r="O36" s="112"/>
      <c r="P36" s="112"/>
      <c r="AF36" s="112"/>
    </row>
    <row r="37" spans="1:32" customFormat="1" x14ac:dyDescent="0.2">
      <c r="A37" s="188" t="s">
        <v>241</v>
      </c>
      <c r="B37" s="189"/>
      <c r="C37" s="190"/>
      <c r="D37" s="113"/>
      <c r="E37" s="113"/>
      <c r="F37" s="113"/>
      <c r="G37" s="113"/>
      <c r="H37" s="113"/>
      <c r="I37" s="113"/>
      <c r="J37" s="113"/>
      <c r="K37" s="113"/>
      <c r="L37" s="113"/>
      <c r="M37" s="113"/>
      <c r="N37" s="113"/>
      <c r="O37" s="112"/>
      <c r="P37" s="112"/>
      <c r="AF37" s="112"/>
    </row>
    <row r="38" spans="1:32" customFormat="1" x14ac:dyDescent="0.2">
      <c r="A38" s="188" t="s">
        <v>242</v>
      </c>
      <c r="B38" s="189"/>
      <c r="C38" s="190"/>
      <c r="D38" s="113"/>
      <c r="E38" s="113"/>
      <c r="F38" s="113"/>
      <c r="G38" s="113"/>
      <c r="H38" s="113"/>
      <c r="I38" s="113"/>
      <c r="J38" s="113"/>
      <c r="K38" s="113"/>
      <c r="L38" s="113"/>
      <c r="M38" s="113"/>
      <c r="N38" s="113"/>
      <c r="O38" s="112"/>
      <c r="P38" s="112"/>
      <c r="AF38" s="112"/>
    </row>
    <row r="39" spans="1:32" customFormat="1" x14ac:dyDescent="0.2">
      <c r="A39" s="188" t="s">
        <v>243</v>
      </c>
      <c r="B39" s="189"/>
      <c r="C39" s="190"/>
      <c r="D39" s="113"/>
      <c r="E39" s="113"/>
      <c r="F39" s="113"/>
      <c r="G39" s="113"/>
      <c r="H39" s="113"/>
      <c r="I39" s="113"/>
      <c r="J39" s="113"/>
      <c r="K39" s="113"/>
      <c r="L39" s="113"/>
      <c r="M39" s="113"/>
      <c r="N39" s="113"/>
      <c r="O39" s="112"/>
      <c r="P39" s="112"/>
      <c r="AF39" s="112"/>
    </row>
    <row r="40" spans="1:32" customFormat="1" x14ac:dyDescent="0.2">
      <c r="A40" s="188" t="s">
        <v>244</v>
      </c>
      <c r="B40" s="189"/>
      <c r="C40" s="190"/>
      <c r="D40" s="113"/>
      <c r="E40" s="113"/>
      <c r="F40" s="113"/>
      <c r="G40" s="113"/>
      <c r="H40" s="113"/>
      <c r="I40" s="113"/>
      <c r="J40" s="113"/>
      <c r="K40" s="113"/>
      <c r="L40" s="113"/>
      <c r="M40" s="113"/>
      <c r="N40" s="113"/>
      <c r="O40" s="112"/>
      <c r="P40" s="112"/>
      <c r="AF40" s="112"/>
    </row>
    <row r="41" spans="1:32" customFormat="1" x14ac:dyDescent="0.2">
      <c r="A41" s="188" t="s">
        <v>245</v>
      </c>
      <c r="B41" s="189"/>
      <c r="C41" s="190"/>
      <c r="D41" s="113"/>
      <c r="E41" s="113"/>
      <c r="F41" s="113"/>
      <c r="G41" s="113"/>
      <c r="H41" s="113"/>
      <c r="I41" s="113"/>
      <c r="J41" s="113"/>
      <c r="K41" s="113"/>
      <c r="L41" s="113"/>
      <c r="M41" s="113"/>
      <c r="N41" s="113"/>
      <c r="O41" s="112"/>
      <c r="P41" s="112"/>
      <c r="AF41" s="112"/>
    </row>
    <row r="42" spans="1:32" customFormat="1" x14ac:dyDescent="0.2">
      <c r="A42" s="188" t="s">
        <v>246</v>
      </c>
      <c r="B42" s="189"/>
      <c r="C42" s="190"/>
      <c r="D42" s="113"/>
      <c r="E42" s="113"/>
      <c r="F42" s="113"/>
      <c r="G42" s="113"/>
      <c r="H42" s="113"/>
      <c r="I42" s="113"/>
      <c r="J42" s="113"/>
      <c r="K42" s="113"/>
      <c r="L42" s="113"/>
      <c r="M42" s="113"/>
      <c r="N42" s="113"/>
      <c r="O42" s="112"/>
      <c r="P42" s="112"/>
      <c r="AF42" s="112"/>
    </row>
    <row r="43" spans="1:32" customFormat="1" x14ac:dyDescent="0.2">
      <c r="A43" s="188" t="s">
        <v>247</v>
      </c>
      <c r="B43" s="189"/>
      <c r="C43" s="190"/>
      <c r="D43" s="113"/>
      <c r="E43" s="113"/>
      <c r="F43" s="113"/>
      <c r="G43" s="113"/>
      <c r="H43" s="113"/>
      <c r="I43" s="113"/>
      <c r="J43" s="113"/>
      <c r="K43" s="113"/>
      <c r="L43" s="113"/>
      <c r="M43" s="113"/>
      <c r="N43" s="113"/>
      <c r="O43" s="112"/>
      <c r="P43" s="112"/>
      <c r="AF43" s="112"/>
    </row>
    <row r="44" spans="1:32" customFormat="1" x14ac:dyDescent="0.2">
      <c r="A44" s="188" t="s">
        <v>248</v>
      </c>
      <c r="B44" s="189"/>
      <c r="C44" s="190"/>
      <c r="D44" s="113"/>
      <c r="E44" s="113"/>
      <c r="F44" s="113"/>
      <c r="G44" s="113"/>
      <c r="H44" s="113"/>
      <c r="I44" s="113"/>
      <c r="J44" s="113"/>
      <c r="K44" s="113"/>
      <c r="L44" s="113"/>
      <c r="M44" s="113"/>
      <c r="N44" s="113"/>
      <c r="O44" s="112"/>
      <c r="P44" s="112"/>
      <c r="AF44" s="112"/>
    </row>
    <row r="45" spans="1:32" customFormat="1" x14ac:dyDescent="0.2">
      <c r="A45" s="188" t="s">
        <v>249</v>
      </c>
      <c r="B45" s="189"/>
      <c r="C45" s="190"/>
      <c r="D45" s="113"/>
      <c r="E45" s="113"/>
      <c r="F45" s="113"/>
      <c r="G45" s="113"/>
      <c r="H45" s="113"/>
      <c r="I45" s="113"/>
      <c r="J45" s="113"/>
      <c r="K45" s="113"/>
      <c r="L45" s="113"/>
      <c r="M45" s="113"/>
      <c r="N45" s="113"/>
      <c r="O45" s="112"/>
      <c r="P45" s="112"/>
      <c r="AF45" s="112"/>
    </row>
    <row r="46" spans="1:32" customFormat="1" x14ac:dyDescent="0.2">
      <c r="A46" s="188" t="s">
        <v>250</v>
      </c>
      <c r="B46" s="189"/>
      <c r="C46" s="190"/>
      <c r="D46" s="113"/>
      <c r="E46" s="113"/>
      <c r="F46" s="113"/>
      <c r="G46" s="113"/>
      <c r="H46" s="113"/>
      <c r="I46" s="113"/>
      <c r="J46" s="113"/>
      <c r="K46" s="113"/>
      <c r="L46" s="113"/>
      <c r="M46" s="113"/>
      <c r="N46" s="113"/>
      <c r="O46" s="112"/>
      <c r="P46" s="112"/>
      <c r="AF46" s="112"/>
    </row>
    <row r="47" spans="1:32" customFormat="1" x14ac:dyDescent="0.2">
      <c r="A47" s="188" t="s">
        <v>251</v>
      </c>
      <c r="B47" s="189"/>
      <c r="C47" s="190"/>
      <c r="D47" s="113"/>
      <c r="E47" s="113"/>
      <c r="F47" s="113"/>
      <c r="G47" s="113"/>
      <c r="H47" s="113"/>
      <c r="I47" s="113"/>
      <c r="J47" s="113"/>
      <c r="K47" s="113"/>
      <c r="L47" s="113"/>
      <c r="M47" s="113"/>
      <c r="N47" s="113"/>
      <c r="O47" s="112"/>
      <c r="P47" s="112"/>
      <c r="AF47" s="112"/>
    </row>
    <row r="48" spans="1:32" customFormat="1" x14ac:dyDescent="0.2">
      <c r="A48" s="188" t="s">
        <v>252</v>
      </c>
      <c r="B48" s="189"/>
      <c r="C48" s="190"/>
      <c r="D48" s="113"/>
      <c r="E48" s="113"/>
      <c r="F48" s="113"/>
      <c r="G48" s="113"/>
      <c r="H48" s="113"/>
      <c r="I48" s="113"/>
      <c r="J48" s="113"/>
      <c r="K48" s="113"/>
      <c r="L48" s="113"/>
      <c r="M48" s="113"/>
      <c r="N48" s="113"/>
      <c r="O48" s="112"/>
      <c r="P48" s="112"/>
      <c r="AF48" s="112"/>
    </row>
    <row r="49" spans="1:35" customFormat="1" x14ac:dyDescent="0.2">
      <c r="A49" s="188" t="s">
        <v>253</v>
      </c>
      <c r="B49" s="189"/>
      <c r="C49" s="190"/>
      <c r="D49" s="113"/>
      <c r="E49" s="113"/>
      <c r="F49" s="113"/>
      <c r="G49" s="113"/>
      <c r="H49" s="113"/>
      <c r="I49" s="113"/>
      <c r="J49" s="113"/>
      <c r="K49" s="113"/>
      <c r="L49" s="113"/>
      <c r="M49" s="113"/>
      <c r="N49" s="113"/>
      <c r="O49" s="112"/>
      <c r="P49" s="112"/>
      <c r="AF49" s="112"/>
    </row>
    <row r="50" spans="1:35" customFormat="1" x14ac:dyDescent="0.2">
      <c r="A50" s="188" t="s">
        <v>254</v>
      </c>
      <c r="B50" s="189"/>
      <c r="C50" s="190"/>
      <c r="D50" s="113"/>
      <c r="E50" s="113"/>
      <c r="F50" s="113"/>
      <c r="G50" s="113"/>
      <c r="H50" s="113"/>
      <c r="I50" s="113"/>
      <c r="J50" s="113"/>
      <c r="K50" s="113"/>
      <c r="L50" s="113"/>
      <c r="M50" s="113"/>
      <c r="N50" s="113"/>
      <c r="O50" s="112"/>
      <c r="P50" s="112"/>
      <c r="AF50" s="112"/>
    </row>
    <row r="51" spans="1:35" customFormat="1" x14ac:dyDescent="0.2">
      <c r="A51" s="188" t="s">
        <v>255</v>
      </c>
      <c r="B51" s="189"/>
      <c r="C51" s="190"/>
      <c r="D51" s="113"/>
      <c r="E51" s="113"/>
      <c r="F51" s="113"/>
      <c r="G51" s="113"/>
      <c r="H51" s="113"/>
      <c r="I51" s="113"/>
      <c r="J51" s="113"/>
      <c r="K51" s="113"/>
      <c r="L51" s="113"/>
      <c r="M51" s="113"/>
      <c r="N51" s="113"/>
      <c r="O51" s="112"/>
      <c r="P51" s="112"/>
      <c r="AF51" s="112"/>
    </row>
    <row r="52" spans="1:35" customFormat="1" x14ac:dyDescent="0.2">
      <c r="A52" s="188" t="s">
        <v>256</v>
      </c>
      <c r="B52" s="189"/>
      <c r="C52" s="190"/>
      <c r="D52" s="113"/>
      <c r="E52" s="113"/>
      <c r="F52" s="113"/>
      <c r="G52" s="113"/>
      <c r="H52" s="113"/>
      <c r="I52" s="113"/>
      <c r="J52" s="113"/>
      <c r="K52" s="113"/>
      <c r="L52" s="113"/>
      <c r="M52" s="113"/>
      <c r="N52" s="113"/>
      <c r="O52" s="112"/>
      <c r="P52" s="112"/>
      <c r="AF52" s="112"/>
    </row>
    <row r="53" spans="1:35" customFormat="1" x14ac:dyDescent="0.2">
      <c r="A53" s="188" t="s">
        <v>257</v>
      </c>
      <c r="B53" s="189"/>
      <c r="C53" s="190"/>
      <c r="D53" s="113"/>
      <c r="E53" s="113"/>
      <c r="F53" s="113"/>
      <c r="G53" s="113"/>
      <c r="H53" s="113"/>
      <c r="I53" s="113"/>
      <c r="J53" s="113"/>
      <c r="K53" s="113"/>
      <c r="L53" s="113"/>
      <c r="M53" s="113"/>
      <c r="N53" s="113"/>
      <c r="O53" s="112"/>
      <c r="P53" s="112"/>
      <c r="AF53" s="112"/>
    </row>
    <row r="54" spans="1:35" ht="13.5" thickBot="1" x14ac:dyDescent="0.25">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row>
    <row r="55" spans="1:35" ht="35.25" thickTop="1" thickBot="1" x14ac:dyDescent="0.55000000000000004">
      <c r="A55" s="100" t="s">
        <v>144</v>
      </c>
      <c r="B55" s="101">
        <f>(COUNT(E4:E53,"*")+COUNTIF(E4:E53,"*"))</f>
        <v>0</v>
      </c>
      <c r="C55" s="15"/>
      <c r="D55" s="14"/>
      <c r="E55" s="18" t="s">
        <v>32</v>
      </c>
      <c r="F55" s="11"/>
      <c r="G55" s="14"/>
      <c r="H55" s="11"/>
      <c r="I55" s="11"/>
      <c r="J55" s="11"/>
      <c r="K55" s="11"/>
      <c r="L55" s="11"/>
      <c r="M55" s="11"/>
      <c r="N55" s="11"/>
      <c r="O55" s="11"/>
      <c r="P55" s="11"/>
      <c r="Q55" s="11"/>
      <c r="R55" s="14"/>
      <c r="S55" s="16"/>
      <c r="T55" s="11"/>
      <c r="U55" s="11"/>
      <c r="V55" s="11"/>
      <c r="W55" s="11"/>
      <c r="X55" s="11"/>
      <c r="Y55" s="11"/>
      <c r="Z55" s="11"/>
      <c r="AA55" s="11"/>
      <c r="AB55" s="11"/>
      <c r="AC55" s="11"/>
      <c r="AI55" s="2"/>
    </row>
    <row r="56" spans="1:35" ht="14.25" thickTop="1" thickBot="1" x14ac:dyDescent="0.25">
      <c r="A56" s="3"/>
      <c r="B56" s="22" t="s">
        <v>42</v>
      </c>
      <c r="C56" s="24"/>
      <c r="D56" s="17"/>
      <c r="E56" s="6"/>
      <c r="F56" s="6"/>
      <c r="G56" s="7"/>
      <c r="H56" s="6"/>
      <c r="I56" s="6"/>
      <c r="J56" s="6"/>
      <c r="K56" s="6"/>
      <c r="L56" s="6"/>
      <c r="M56" s="6"/>
      <c r="N56" s="6"/>
      <c r="O56" s="6"/>
      <c r="P56" s="6"/>
      <c r="Q56" s="6"/>
      <c r="R56" s="6"/>
      <c r="S56" s="19"/>
      <c r="T56" s="6"/>
      <c r="U56" s="6"/>
      <c r="V56" s="6"/>
      <c r="W56" s="6"/>
      <c r="X56" s="6"/>
      <c r="Y56" s="6"/>
      <c r="Z56" s="6"/>
      <c r="AA56" s="6"/>
      <c r="AB56" s="6"/>
      <c r="AC56" s="6"/>
      <c r="AI56" s="2"/>
    </row>
    <row r="57" spans="1:35" ht="15.75" customHeight="1" thickBot="1" x14ac:dyDescent="0.3">
      <c r="A57" s="20" t="s">
        <v>34</v>
      </c>
      <c r="B57" s="21"/>
      <c r="C57" s="131">
        <v>0</v>
      </c>
      <c r="D57" s="29"/>
      <c r="E57" s="29"/>
      <c r="F57" s="23">
        <f>COUNTIF(F4:F53, "0")</f>
        <v>0</v>
      </c>
      <c r="G57" s="23">
        <f t="shared" ref="G57:H57" si="0">COUNTIF(G4:G53, "0")</f>
        <v>0</v>
      </c>
      <c r="H57" s="23">
        <f t="shared" si="0"/>
        <v>0</v>
      </c>
      <c r="I57" s="6"/>
      <c r="J57" s="23">
        <f t="shared" ref="J57:Q57" si="1">COUNTIF(J4:J53, "0")</f>
        <v>0</v>
      </c>
      <c r="K57" s="23">
        <f t="shared" si="1"/>
        <v>0</v>
      </c>
      <c r="L57" s="23">
        <f t="shared" si="1"/>
        <v>0</v>
      </c>
      <c r="M57" s="23">
        <f t="shared" si="1"/>
        <v>0</v>
      </c>
      <c r="N57" s="23">
        <f t="shared" si="1"/>
        <v>0</v>
      </c>
      <c r="O57" s="23">
        <f t="shared" si="1"/>
        <v>0</v>
      </c>
      <c r="P57" s="23">
        <f t="shared" si="1"/>
        <v>0</v>
      </c>
      <c r="Q57" s="23">
        <f t="shared" si="1"/>
        <v>0</v>
      </c>
      <c r="R57" s="5">
        <f t="shared" ref="R57:Z57" si="2">COUNTIF(R4:R53, "0")</f>
        <v>0</v>
      </c>
      <c r="S57" s="5">
        <f t="shared" si="2"/>
        <v>0</v>
      </c>
      <c r="T57" s="5">
        <f t="shared" si="2"/>
        <v>0</v>
      </c>
      <c r="U57" s="5">
        <f t="shared" si="2"/>
        <v>0</v>
      </c>
      <c r="V57" s="5">
        <f t="shared" si="2"/>
        <v>0</v>
      </c>
      <c r="W57" s="5">
        <f t="shared" si="2"/>
        <v>0</v>
      </c>
      <c r="X57" s="5">
        <f t="shared" si="2"/>
        <v>0</v>
      </c>
      <c r="Y57" s="5">
        <f t="shared" si="2"/>
        <v>0</v>
      </c>
      <c r="Z57" s="5">
        <f t="shared" si="2"/>
        <v>0</v>
      </c>
      <c r="AA57" s="6"/>
      <c r="AB57" s="6"/>
      <c r="AC57" s="6"/>
      <c r="AI57" s="2"/>
    </row>
    <row r="58" spans="1:35" ht="15.75" thickBot="1" x14ac:dyDescent="0.3">
      <c r="A58" s="20" t="s">
        <v>35</v>
      </c>
      <c r="B58" s="21"/>
      <c r="C58" s="132">
        <v>1</v>
      </c>
      <c r="D58" s="29"/>
      <c r="E58" s="29"/>
      <c r="F58" s="5">
        <f>COUNTIF(F4:F53, "1")</f>
        <v>0</v>
      </c>
      <c r="G58" s="5">
        <f t="shared" ref="G58:H58" si="3">COUNTIF(G4:G53, "1")</f>
        <v>0</v>
      </c>
      <c r="H58" s="5">
        <f t="shared" si="3"/>
        <v>0</v>
      </c>
      <c r="I58" s="6"/>
      <c r="J58" s="5">
        <f t="shared" ref="J58:Q58" si="4">COUNTIF(J4:J53, "1")</f>
        <v>0</v>
      </c>
      <c r="K58" s="5">
        <f t="shared" si="4"/>
        <v>0</v>
      </c>
      <c r="L58" s="5">
        <f t="shared" si="4"/>
        <v>0</v>
      </c>
      <c r="M58" s="5">
        <f t="shared" si="4"/>
        <v>0</v>
      </c>
      <c r="N58" s="5">
        <f t="shared" si="4"/>
        <v>0</v>
      </c>
      <c r="O58" s="5">
        <f t="shared" si="4"/>
        <v>0</v>
      </c>
      <c r="P58" s="5">
        <f t="shared" si="4"/>
        <v>0</v>
      </c>
      <c r="Q58" s="5">
        <f t="shared" si="4"/>
        <v>0</v>
      </c>
      <c r="R58" s="5">
        <f t="shared" ref="R58:Z58" si="5">COUNTIF(R4:R53, "1")</f>
        <v>0</v>
      </c>
      <c r="S58" s="5">
        <f t="shared" si="5"/>
        <v>0</v>
      </c>
      <c r="T58" s="5">
        <f t="shared" si="5"/>
        <v>0</v>
      </c>
      <c r="U58" s="5">
        <f t="shared" si="5"/>
        <v>0</v>
      </c>
      <c r="V58" s="5">
        <f t="shared" si="5"/>
        <v>0</v>
      </c>
      <c r="W58" s="5">
        <f t="shared" si="5"/>
        <v>0</v>
      </c>
      <c r="X58" s="5">
        <f t="shared" si="5"/>
        <v>0</v>
      </c>
      <c r="Y58" s="5">
        <f t="shared" si="5"/>
        <v>0</v>
      </c>
      <c r="Z58" s="5">
        <f t="shared" si="5"/>
        <v>0</v>
      </c>
      <c r="AA58" s="6"/>
      <c r="AB58" s="6"/>
      <c r="AC58" s="6"/>
      <c r="AI58" s="2"/>
    </row>
    <row r="59" spans="1:35" ht="15.75" thickBot="1" x14ac:dyDescent="0.3">
      <c r="A59" s="20" t="s">
        <v>36</v>
      </c>
      <c r="B59" s="21"/>
      <c r="C59" s="132">
        <v>2</v>
      </c>
      <c r="D59" s="29"/>
      <c r="E59" s="29"/>
      <c r="F59" s="5">
        <f>COUNTIF(F4:F53, "2")</f>
        <v>0</v>
      </c>
      <c r="G59" s="5">
        <f t="shared" ref="G59:H59" si="6">COUNTIF(G4:G53, "2")</f>
        <v>0</v>
      </c>
      <c r="H59" s="5">
        <f t="shared" si="6"/>
        <v>0</v>
      </c>
      <c r="I59" s="6"/>
      <c r="J59" s="5">
        <f t="shared" ref="J59:Q59" si="7">COUNTIF(J4:J53, "2")</f>
        <v>0</v>
      </c>
      <c r="K59" s="5">
        <f t="shared" si="7"/>
        <v>0</v>
      </c>
      <c r="L59" s="5">
        <f t="shared" si="7"/>
        <v>0</v>
      </c>
      <c r="M59" s="5">
        <f t="shared" si="7"/>
        <v>0</v>
      </c>
      <c r="N59" s="5">
        <f t="shared" si="7"/>
        <v>0</v>
      </c>
      <c r="O59" s="5">
        <f t="shared" si="7"/>
        <v>0</v>
      </c>
      <c r="P59" s="5">
        <f t="shared" si="7"/>
        <v>0</v>
      </c>
      <c r="Q59" s="5">
        <f t="shared" si="7"/>
        <v>0</v>
      </c>
      <c r="R59" s="23">
        <f>COUNTIF(R4:R53,"2")</f>
        <v>0</v>
      </c>
      <c r="S59" s="23">
        <f t="shared" ref="S59:Z59" si="8">COUNTIF(S4:S53, "2")</f>
        <v>0</v>
      </c>
      <c r="T59" s="23">
        <f t="shared" si="8"/>
        <v>0</v>
      </c>
      <c r="U59" s="23">
        <f t="shared" si="8"/>
        <v>0</v>
      </c>
      <c r="V59" s="23">
        <f t="shared" si="8"/>
        <v>0</v>
      </c>
      <c r="W59" s="23">
        <f t="shared" si="8"/>
        <v>0</v>
      </c>
      <c r="X59" s="23">
        <f t="shared" si="8"/>
        <v>0</v>
      </c>
      <c r="Y59" s="23">
        <f t="shared" si="8"/>
        <v>0</v>
      </c>
      <c r="Z59" s="23">
        <f t="shared" si="8"/>
        <v>0</v>
      </c>
      <c r="AA59" s="6"/>
      <c r="AB59" s="6"/>
      <c r="AC59" s="6"/>
      <c r="AI59" s="2"/>
    </row>
    <row r="60" spans="1:35" ht="15.75" thickBot="1" x14ac:dyDescent="0.3">
      <c r="A60" s="20" t="s">
        <v>37</v>
      </c>
      <c r="B60" s="21"/>
      <c r="C60" s="132">
        <v>3</v>
      </c>
      <c r="D60" s="29"/>
      <c r="E60" s="29"/>
      <c r="F60" s="5">
        <f>COUNTIF(F4:F53, "3")</f>
        <v>0</v>
      </c>
      <c r="G60" s="5">
        <f t="shared" ref="G60:H60" si="9">COUNTIF(G4:G53, "3")</f>
        <v>0</v>
      </c>
      <c r="H60" s="5">
        <f t="shared" si="9"/>
        <v>0</v>
      </c>
      <c r="I60" s="6"/>
      <c r="J60" s="5">
        <f t="shared" ref="J60:Q60" si="10">COUNTIF(J4:J53, "3")</f>
        <v>0</v>
      </c>
      <c r="K60" s="5">
        <f t="shared" si="10"/>
        <v>0</v>
      </c>
      <c r="L60" s="5">
        <f t="shared" si="10"/>
        <v>0</v>
      </c>
      <c r="M60" s="5">
        <f t="shared" si="10"/>
        <v>0</v>
      </c>
      <c r="N60" s="5">
        <f t="shared" si="10"/>
        <v>0</v>
      </c>
      <c r="O60" s="5">
        <f t="shared" si="10"/>
        <v>0</v>
      </c>
      <c r="P60" s="5">
        <f t="shared" si="10"/>
        <v>0</v>
      </c>
      <c r="Q60" s="5">
        <f t="shared" si="10"/>
        <v>0</v>
      </c>
      <c r="R60" s="23">
        <f t="shared" ref="R60:Z60" si="11">COUNTIF(R4:R53, "3")</f>
        <v>0</v>
      </c>
      <c r="S60" s="23">
        <f t="shared" si="11"/>
        <v>0</v>
      </c>
      <c r="T60" s="23">
        <f t="shared" si="11"/>
        <v>0</v>
      </c>
      <c r="U60" s="23">
        <f t="shared" si="11"/>
        <v>0</v>
      </c>
      <c r="V60" s="23">
        <f t="shared" si="11"/>
        <v>0</v>
      </c>
      <c r="W60" s="23">
        <f t="shared" si="11"/>
        <v>0</v>
      </c>
      <c r="X60" s="23">
        <f t="shared" si="11"/>
        <v>0</v>
      </c>
      <c r="Y60" s="23">
        <f t="shared" si="11"/>
        <v>0</v>
      </c>
      <c r="Z60" s="23">
        <f t="shared" si="11"/>
        <v>0</v>
      </c>
      <c r="AA60" s="6"/>
      <c r="AB60" s="6"/>
      <c r="AC60" s="6"/>
      <c r="AI60" s="2"/>
    </row>
    <row r="61" spans="1:35" ht="15.75" thickBot="1" x14ac:dyDescent="0.3">
      <c r="A61" s="20" t="s">
        <v>41</v>
      </c>
      <c r="B61" s="21"/>
      <c r="C61" s="132">
        <v>4</v>
      </c>
      <c r="D61" s="29"/>
      <c r="E61" s="29"/>
      <c r="F61" s="5">
        <f>COUNTIF(F4:F53, "4")</f>
        <v>0</v>
      </c>
      <c r="G61" s="5">
        <f t="shared" ref="G61:H61" si="12">COUNTIF(G4:G53, "4")</f>
        <v>0</v>
      </c>
      <c r="H61" s="5">
        <f t="shared" si="12"/>
        <v>0</v>
      </c>
      <c r="I61" s="6"/>
      <c r="J61" s="5">
        <f t="shared" ref="J61:Q61" si="13">COUNTIF(J4:J53, "4")</f>
        <v>0</v>
      </c>
      <c r="K61" s="5">
        <f t="shared" si="13"/>
        <v>0</v>
      </c>
      <c r="L61" s="5">
        <f t="shared" si="13"/>
        <v>0</v>
      </c>
      <c r="M61" s="5">
        <f t="shared" si="13"/>
        <v>0</v>
      </c>
      <c r="N61" s="5">
        <f t="shared" si="13"/>
        <v>0</v>
      </c>
      <c r="O61" s="5">
        <f t="shared" si="13"/>
        <v>0</v>
      </c>
      <c r="P61" s="5">
        <f t="shared" si="13"/>
        <v>0</v>
      </c>
      <c r="Q61" s="5">
        <f t="shared" si="13"/>
        <v>0</v>
      </c>
      <c r="R61" s="23">
        <f t="shared" ref="R61:Z61" si="14">COUNTIF(R4:R53, "4")</f>
        <v>0</v>
      </c>
      <c r="S61" s="23">
        <f t="shared" si="14"/>
        <v>0</v>
      </c>
      <c r="T61" s="23">
        <f t="shared" si="14"/>
        <v>0</v>
      </c>
      <c r="U61" s="23">
        <f t="shared" si="14"/>
        <v>0</v>
      </c>
      <c r="V61" s="23">
        <f t="shared" si="14"/>
        <v>0</v>
      </c>
      <c r="W61" s="23">
        <f t="shared" si="14"/>
        <v>0</v>
      </c>
      <c r="X61" s="23">
        <f t="shared" si="14"/>
        <v>0</v>
      </c>
      <c r="Y61" s="23">
        <f t="shared" si="14"/>
        <v>0</v>
      </c>
      <c r="Z61" s="23">
        <f t="shared" si="14"/>
        <v>0</v>
      </c>
      <c r="AA61" s="6"/>
      <c r="AB61" s="6"/>
      <c r="AC61" s="6"/>
      <c r="AI61" s="2"/>
    </row>
    <row r="62" spans="1:35" ht="15.75" thickBot="1" x14ac:dyDescent="0.3">
      <c r="A62" s="20" t="s">
        <v>38</v>
      </c>
      <c r="B62" s="21"/>
      <c r="C62" s="132">
        <v>5</v>
      </c>
      <c r="D62" s="29"/>
      <c r="E62" s="29"/>
      <c r="F62" s="5">
        <f>COUNTIF(F4:F53, "5")</f>
        <v>0</v>
      </c>
      <c r="G62" s="5">
        <f t="shared" ref="G62:H62" si="15">COUNTIF(G4:G53, "5")</f>
        <v>0</v>
      </c>
      <c r="H62" s="5">
        <f t="shared" si="15"/>
        <v>0</v>
      </c>
      <c r="I62" s="6"/>
      <c r="J62" s="5">
        <f t="shared" ref="J62:Q62" si="16">COUNTIF(J4:J53, "5")</f>
        <v>0</v>
      </c>
      <c r="K62" s="5">
        <f t="shared" si="16"/>
        <v>0</v>
      </c>
      <c r="L62" s="5">
        <f t="shared" si="16"/>
        <v>0</v>
      </c>
      <c r="M62" s="5">
        <f t="shared" si="16"/>
        <v>0</v>
      </c>
      <c r="N62" s="5">
        <f t="shared" si="16"/>
        <v>0</v>
      </c>
      <c r="O62" s="5">
        <f t="shared" si="16"/>
        <v>0</v>
      </c>
      <c r="P62" s="5">
        <f t="shared" si="16"/>
        <v>0</v>
      </c>
      <c r="Q62" s="5">
        <f t="shared" si="16"/>
        <v>0</v>
      </c>
      <c r="R62" s="23">
        <f t="shared" ref="R62:Z62" si="17">COUNTIF(R4:R53, "5")</f>
        <v>0</v>
      </c>
      <c r="S62" s="23">
        <f t="shared" si="17"/>
        <v>0</v>
      </c>
      <c r="T62" s="23">
        <f t="shared" si="17"/>
        <v>0</v>
      </c>
      <c r="U62" s="23">
        <f t="shared" si="17"/>
        <v>0</v>
      </c>
      <c r="V62" s="23">
        <f t="shared" si="17"/>
        <v>0</v>
      </c>
      <c r="W62" s="23">
        <f t="shared" si="17"/>
        <v>0</v>
      </c>
      <c r="X62" s="23">
        <f t="shared" si="17"/>
        <v>0</v>
      </c>
      <c r="Y62" s="23">
        <f t="shared" si="17"/>
        <v>0</v>
      </c>
      <c r="Z62" s="23">
        <f t="shared" si="17"/>
        <v>0</v>
      </c>
      <c r="AA62" s="6"/>
      <c r="AB62" s="6"/>
      <c r="AC62" s="6"/>
      <c r="AI62" s="2"/>
    </row>
    <row r="63" spans="1:35" ht="15.75" thickBot="1" x14ac:dyDescent="0.3">
      <c r="A63" s="20" t="s">
        <v>39</v>
      </c>
      <c r="B63" s="21"/>
      <c r="C63" s="132">
        <v>6</v>
      </c>
      <c r="D63" s="29"/>
      <c r="E63" s="29"/>
      <c r="F63" s="23">
        <f>COUNTIF(F4:F53, "6")</f>
        <v>0</v>
      </c>
      <c r="G63" s="23">
        <f t="shared" ref="G63:H63" si="18">COUNTIF(G4:G53, "6")</f>
        <v>0</v>
      </c>
      <c r="H63" s="23">
        <f t="shared" si="18"/>
        <v>0</v>
      </c>
      <c r="I63" s="6"/>
      <c r="J63" s="23">
        <f t="shared" ref="J63:Q63" si="19">COUNTIF(J4:J53, "6")</f>
        <v>0</v>
      </c>
      <c r="K63" s="23">
        <f t="shared" si="19"/>
        <v>0</v>
      </c>
      <c r="L63" s="23">
        <f t="shared" si="19"/>
        <v>0</v>
      </c>
      <c r="M63" s="23">
        <f t="shared" si="19"/>
        <v>0</v>
      </c>
      <c r="N63" s="23">
        <f t="shared" si="19"/>
        <v>0</v>
      </c>
      <c r="O63" s="23">
        <f t="shared" si="19"/>
        <v>0</v>
      </c>
      <c r="P63" s="23">
        <f t="shared" si="19"/>
        <v>0</v>
      </c>
      <c r="Q63" s="23">
        <f t="shared" si="19"/>
        <v>0</v>
      </c>
      <c r="R63" s="23">
        <f t="shared" ref="R63:Z63" si="20">COUNTIF(R4:R53, "6")</f>
        <v>0</v>
      </c>
      <c r="S63" s="23">
        <f t="shared" si="20"/>
        <v>0</v>
      </c>
      <c r="T63" s="23">
        <f t="shared" si="20"/>
        <v>0</v>
      </c>
      <c r="U63" s="23">
        <f t="shared" si="20"/>
        <v>0</v>
      </c>
      <c r="V63" s="23">
        <f t="shared" si="20"/>
        <v>0</v>
      </c>
      <c r="W63" s="23">
        <f t="shared" si="20"/>
        <v>0</v>
      </c>
      <c r="X63" s="23">
        <f t="shared" si="20"/>
        <v>0</v>
      </c>
      <c r="Y63" s="23">
        <f t="shared" si="20"/>
        <v>0</v>
      </c>
      <c r="Z63" s="23">
        <f t="shared" si="20"/>
        <v>0</v>
      </c>
      <c r="AA63" s="6"/>
      <c r="AB63" s="6"/>
      <c r="AC63" s="6"/>
      <c r="AI63" s="2"/>
    </row>
    <row r="64" spans="1:35" ht="15.75" thickBot="1" x14ac:dyDescent="0.3">
      <c r="A64" s="20" t="s">
        <v>40</v>
      </c>
      <c r="B64" s="22"/>
      <c r="C64" s="132">
        <v>7</v>
      </c>
      <c r="D64" s="17"/>
      <c r="E64" s="6"/>
      <c r="F64" s="23">
        <f>COUNTIF(F4:F53, "7")</f>
        <v>0</v>
      </c>
      <c r="G64" s="23">
        <f t="shared" ref="G64:H64" si="21">COUNTIF(G4:G53, "7")</f>
        <v>0</v>
      </c>
      <c r="H64" s="23">
        <f t="shared" si="21"/>
        <v>0</v>
      </c>
      <c r="I64" s="6"/>
      <c r="J64" s="23">
        <f t="shared" ref="J64:Q64" si="22">COUNTIF(J4:J53, "7")</f>
        <v>0</v>
      </c>
      <c r="K64" s="23">
        <f t="shared" si="22"/>
        <v>0</v>
      </c>
      <c r="L64" s="23">
        <f t="shared" si="22"/>
        <v>0</v>
      </c>
      <c r="M64" s="23">
        <f t="shared" si="22"/>
        <v>0</v>
      </c>
      <c r="N64" s="23">
        <f t="shared" si="22"/>
        <v>0</v>
      </c>
      <c r="O64" s="23">
        <f t="shared" si="22"/>
        <v>0</v>
      </c>
      <c r="P64" s="23">
        <f t="shared" si="22"/>
        <v>0</v>
      </c>
      <c r="Q64" s="23">
        <f t="shared" si="22"/>
        <v>0</v>
      </c>
      <c r="R64" s="23">
        <f t="shared" ref="R64:Z64" si="23">COUNTIF(R4:R53, "7")</f>
        <v>0</v>
      </c>
      <c r="S64" s="23">
        <f t="shared" si="23"/>
        <v>0</v>
      </c>
      <c r="T64" s="23">
        <f t="shared" si="23"/>
        <v>0</v>
      </c>
      <c r="U64" s="23">
        <f t="shared" si="23"/>
        <v>0</v>
      </c>
      <c r="V64" s="23">
        <f t="shared" si="23"/>
        <v>0</v>
      </c>
      <c r="W64" s="23">
        <f t="shared" si="23"/>
        <v>0</v>
      </c>
      <c r="X64" s="23">
        <f t="shared" si="23"/>
        <v>0</v>
      </c>
      <c r="Y64" s="23">
        <f t="shared" si="23"/>
        <v>0</v>
      </c>
      <c r="Z64" s="23">
        <f t="shared" si="23"/>
        <v>0</v>
      </c>
      <c r="AA64" s="6"/>
      <c r="AB64" s="6"/>
      <c r="AC64" s="6"/>
      <c r="AI64" s="2"/>
    </row>
    <row r="65" spans="1:35" ht="15.75" thickBot="1" x14ac:dyDescent="0.3">
      <c r="A65" s="20"/>
      <c r="B65" s="22"/>
      <c r="C65" s="132">
        <v>8</v>
      </c>
      <c r="D65" s="17"/>
      <c r="E65" s="6"/>
      <c r="F65" s="23">
        <f>COUNTIF(F4:F53, "8")</f>
        <v>0</v>
      </c>
      <c r="G65" s="23">
        <f t="shared" ref="G65:H65" si="24">COUNTIF(G4:G53, "8")</f>
        <v>0</v>
      </c>
      <c r="H65" s="23">
        <f t="shared" si="24"/>
        <v>0</v>
      </c>
      <c r="I65" s="6"/>
      <c r="J65" s="23">
        <f t="shared" ref="J65:Q65" si="25">COUNTIF(J4:J53, "8")</f>
        <v>0</v>
      </c>
      <c r="K65" s="23">
        <f t="shared" si="25"/>
        <v>0</v>
      </c>
      <c r="L65" s="23">
        <f t="shared" si="25"/>
        <v>0</v>
      </c>
      <c r="M65" s="23">
        <f t="shared" si="25"/>
        <v>0</v>
      </c>
      <c r="N65" s="23">
        <f t="shared" si="25"/>
        <v>0</v>
      </c>
      <c r="O65" s="23">
        <f t="shared" si="25"/>
        <v>0</v>
      </c>
      <c r="P65" s="23">
        <f t="shared" si="25"/>
        <v>0</v>
      </c>
      <c r="Q65" s="23">
        <f t="shared" si="25"/>
        <v>0</v>
      </c>
      <c r="R65" s="23">
        <f t="shared" ref="R65:Z65" si="26">COUNTIF(R4:R53, "8")</f>
        <v>0</v>
      </c>
      <c r="S65" s="23">
        <f t="shared" si="26"/>
        <v>0</v>
      </c>
      <c r="T65" s="23">
        <f t="shared" si="26"/>
        <v>0</v>
      </c>
      <c r="U65" s="23">
        <f t="shared" si="26"/>
        <v>0</v>
      </c>
      <c r="V65" s="23">
        <f t="shared" si="26"/>
        <v>0</v>
      </c>
      <c r="W65" s="23">
        <f t="shared" si="26"/>
        <v>0</v>
      </c>
      <c r="X65" s="23">
        <f t="shared" si="26"/>
        <v>0</v>
      </c>
      <c r="Y65" s="23">
        <f t="shared" si="26"/>
        <v>0</v>
      </c>
      <c r="Z65" s="23">
        <f t="shared" si="26"/>
        <v>0</v>
      </c>
      <c r="AA65" s="6"/>
      <c r="AB65" s="6"/>
      <c r="AC65" s="6"/>
      <c r="AI65" s="2"/>
    </row>
    <row r="66" spans="1:35" ht="15.75" thickBot="1" x14ac:dyDescent="0.3">
      <c r="A66" s="20" t="s">
        <v>43</v>
      </c>
      <c r="B66" s="22"/>
      <c r="C66" s="132">
        <v>9</v>
      </c>
      <c r="D66" s="17"/>
      <c r="E66" s="6"/>
      <c r="F66" s="23">
        <f>COUNTIF(F4:F53, "9")</f>
        <v>0</v>
      </c>
      <c r="G66" s="23">
        <f t="shared" ref="G66:H66" si="27">COUNTIF(G4:G53, "9")</f>
        <v>0</v>
      </c>
      <c r="H66" s="23">
        <f t="shared" si="27"/>
        <v>0</v>
      </c>
      <c r="I66" s="6"/>
      <c r="J66" s="23">
        <f t="shared" ref="J66:Q66" si="28">COUNTIF(J4:J53, "9")</f>
        <v>0</v>
      </c>
      <c r="K66" s="23">
        <f t="shared" si="28"/>
        <v>0</v>
      </c>
      <c r="L66" s="23">
        <f t="shared" si="28"/>
        <v>0</v>
      </c>
      <c r="M66" s="23">
        <f t="shared" si="28"/>
        <v>0</v>
      </c>
      <c r="N66" s="23">
        <f t="shared" si="28"/>
        <v>0</v>
      </c>
      <c r="O66" s="23">
        <f t="shared" si="28"/>
        <v>0</v>
      </c>
      <c r="P66" s="23">
        <f t="shared" si="28"/>
        <v>0</v>
      </c>
      <c r="Q66" s="23">
        <f t="shared" si="28"/>
        <v>0</v>
      </c>
      <c r="R66" s="23">
        <f t="shared" ref="R66:Z66" si="29">COUNTIF(R4:R53, "9")</f>
        <v>0</v>
      </c>
      <c r="S66" s="23">
        <f t="shared" si="29"/>
        <v>0</v>
      </c>
      <c r="T66" s="23">
        <f t="shared" si="29"/>
        <v>0</v>
      </c>
      <c r="U66" s="23">
        <f t="shared" si="29"/>
        <v>0</v>
      </c>
      <c r="V66" s="23">
        <f t="shared" si="29"/>
        <v>0</v>
      </c>
      <c r="W66" s="23">
        <f t="shared" si="29"/>
        <v>0</v>
      </c>
      <c r="X66" s="23">
        <f t="shared" si="29"/>
        <v>0</v>
      </c>
      <c r="Y66" s="23">
        <f t="shared" si="29"/>
        <v>0</v>
      </c>
      <c r="Z66" s="23">
        <f t="shared" si="29"/>
        <v>0</v>
      </c>
      <c r="AA66" s="6"/>
      <c r="AB66" s="6"/>
      <c r="AC66" s="6"/>
      <c r="AI66" s="2"/>
    </row>
    <row r="67" spans="1:35" ht="15.75" thickBot="1" x14ac:dyDescent="0.3">
      <c r="A67" s="20" t="s">
        <v>44</v>
      </c>
      <c r="B67" s="22"/>
      <c r="C67" s="133">
        <v>10</v>
      </c>
      <c r="D67" s="17"/>
      <c r="E67" s="6"/>
      <c r="F67" s="23">
        <f>COUNTIF(F4:F53, "10")</f>
        <v>0</v>
      </c>
      <c r="G67" s="23">
        <f t="shared" ref="G67:H67" si="30">COUNTIF(G4:G53, "10")</f>
        <v>0</v>
      </c>
      <c r="H67" s="23">
        <f t="shared" si="30"/>
        <v>0</v>
      </c>
      <c r="I67" s="6"/>
      <c r="J67" s="23">
        <f t="shared" ref="J67:Q67" si="31">COUNTIF(J4:J53, "10")</f>
        <v>0</v>
      </c>
      <c r="K67" s="23">
        <f t="shared" si="31"/>
        <v>0</v>
      </c>
      <c r="L67" s="23">
        <f t="shared" si="31"/>
        <v>0</v>
      </c>
      <c r="M67" s="23">
        <f t="shared" si="31"/>
        <v>0</v>
      </c>
      <c r="N67" s="23">
        <f t="shared" si="31"/>
        <v>0</v>
      </c>
      <c r="O67" s="23">
        <f t="shared" si="31"/>
        <v>0</v>
      </c>
      <c r="P67" s="23">
        <f t="shared" si="31"/>
        <v>0</v>
      </c>
      <c r="Q67" s="23">
        <f t="shared" si="31"/>
        <v>0</v>
      </c>
      <c r="R67" s="23">
        <f t="shared" ref="R67:Z67" si="32">COUNTIF(R4:R53, "10")</f>
        <v>0</v>
      </c>
      <c r="S67" s="23">
        <f t="shared" si="32"/>
        <v>0</v>
      </c>
      <c r="T67" s="23">
        <f t="shared" si="32"/>
        <v>0</v>
      </c>
      <c r="U67" s="23">
        <f t="shared" si="32"/>
        <v>0</v>
      </c>
      <c r="V67" s="23">
        <f t="shared" si="32"/>
        <v>0</v>
      </c>
      <c r="W67" s="23">
        <f t="shared" si="32"/>
        <v>0</v>
      </c>
      <c r="X67" s="23">
        <f t="shared" si="32"/>
        <v>0</v>
      </c>
      <c r="Y67" s="23">
        <f t="shared" si="32"/>
        <v>0</v>
      </c>
      <c r="Z67" s="23">
        <f t="shared" si="32"/>
        <v>0</v>
      </c>
      <c r="AA67" s="6"/>
      <c r="AB67" s="6"/>
      <c r="AC67" s="6"/>
      <c r="AI67" s="2"/>
    </row>
    <row r="68" spans="1:35" x14ac:dyDescent="0.2">
      <c r="A68" s="20"/>
      <c r="B68" s="130"/>
      <c r="C68" s="130"/>
      <c r="D68" s="17"/>
      <c r="E68" s="17"/>
      <c r="F68" s="17"/>
      <c r="G68" s="17"/>
      <c r="H68" s="17"/>
      <c r="I68" s="17"/>
      <c r="J68" s="17"/>
      <c r="K68" s="17"/>
      <c r="L68" s="17"/>
      <c r="M68" s="17"/>
      <c r="N68" s="17"/>
      <c r="O68" s="17"/>
      <c r="P68" s="17"/>
      <c r="Q68" s="17"/>
      <c r="R68" s="17"/>
      <c r="S68" s="17"/>
      <c r="T68" s="17"/>
      <c r="U68" s="17"/>
      <c r="V68" s="17"/>
      <c r="W68" s="17"/>
      <c r="X68" s="17"/>
      <c r="Y68" s="17"/>
      <c r="Z68" s="17"/>
      <c r="AA68" s="6"/>
      <c r="AB68" s="6"/>
      <c r="AC68" s="6"/>
      <c r="AI68" s="2"/>
    </row>
    <row r="69" spans="1:35" x14ac:dyDescent="0.2">
      <c r="A69" s="17"/>
      <c r="B69" s="17"/>
      <c r="C69" s="17" t="s">
        <v>145</v>
      </c>
      <c r="D69" s="17"/>
      <c r="E69" s="17"/>
      <c r="F69" s="118" t="e">
        <f>AVERAGE(F4:F53)</f>
        <v>#DIV/0!</v>
      </c>
      <c r="G69" s="118" t="e">
        <f>AVERAGE(G4:G53)</f>
        <v>#DIV/0!</v>
      </c>
      <c r="H69" s="118" t="e">
        <f>AVERAGE(H4:H53)</f>
        <v>#DIV/0!</v>
      </c>
      <c r="I69" s="17"/>
      <c r="J69" s="118" t="e">
        <f t="shared" ref="J69:Q69" si="33">AVERAGE(J4:J53)</f>
        <v>#DIV/0!</v>
      </c>
      <c r="K69" s="118" t="e">
        <f t="shared" si="33"/>
        <v>#DIV/0!</v>
      </c>
      <c r="L69" s="118" t="e">
        <f t="shared" si="33"/>
        <v>#DIV/0!</v>
      </c>
      <c r="M69" s="118" t="e">
        <f t="shared" si="33"/>
        <v>#DIV/0!</v>
      </c>
      <c r="N69" s="118" t="e">
        <f t="shared" si="33"/>
        <v>#DIV/0!</v>
      </c>
      <c r="O69" s="118" t="e">
        <f t="shared" si="33"/>
        <v>#DIV/0!</v>
      </c>
      <c r="P69" s="118" t="e">
        <f t="shared" si="33"/>
        <v>#DIV/0!</v>
      </c>
      <c r="Q69" s="118" t="e">
        <f t="shared" si="33"/>
        <v>#DIV/0!</v>
      </c>
      <c r="R69" s="17"/>
      <c r="S69" s="17"/>
      <c r="T69" s="17"/>
      <c r="U69" s="17"/>
      <c r="V69" s="17"/>
      <c r="W69" s="17"/>
      <c r="X69" s="17"/>
      <c r="Y69" s="17"/>
      <c r="Z69" s="17"/>
      <c r="AA69" s="17"/>
      <c r="AB69" s="17"/>
      <c r="AC69" s="17"/>
      <c r="AI69" s="2"/>
    </row>
    <row r="70" spans="1:35" x14ac:dyDescent="0.2">
      <c r="A70" s="17"/>
      <c r="B70" s="17"/>
      <c r="C70" s="17" t="s">
        <v>188</v>
      </c>
      <c r="D70" s="17"/>
      <c r="E70" s="17"/>
      <c r="F70" s="17"/>
      <c r="G70" s="17"/>
      <c r="H70" s="17"/>
      <c r="I70" s="17"/>
      <c r="J70" s="17"/>
      <c r="K70" s="17"/>
      <c r="L70" s="17"/>
      <c r="M70" s="17"/>
      <c r="N70" s="17"/>
      <c r="O70" s="17"/>
      <c r="P70" s="17"/>
      <c r="Q70" s="17"/>
      <c r="R70" s="111">
        <f>SUM(R4:R53)</f>
        <v>0</v>
      </c>
      <c r="S70" s="111">
        <f t="shared" ref="S70:Z70" si="34">SUM(S4:S53)</f>
        <v>0</v>
      </c>
      <c r="T70" s="111">
        <f t="shared" si="34"/>
        <v>0</v>
      </c>
      <c r="U70" s="111">
        <f t="shared" si="34"/>
        <v>0</v>
      </c>
      <c r="V70" s="111">
        <f t="shared" si="34"/>
        <v>0</v>
      </c>
      <c r="W70" s="111">
        <f t="shared" si="34"/>
        <v>0</v>
      </c>
      <c r="X70" s="111">
        <f t="shared" si="34"/>
        <v>0</v>
      </c>
      <c r="Y70" s="111">
        <f t="shared" si="34"/>
        <v>0</v>
      </c>
      <c r="Z70" s="111">
        <f t="shared" si="34"/>
        <v>0</v>
      </c>
      <c r="AA70" s="17"/>
      <c r="AB70" s="17"/>
      <c r="AC70" s="17"/>
      <c r="AI70" s="2"/>
    </row>
    <row r="71" spans="1:35" x14ac:dyDescent="0.2">
      <c r="A71" s="17"/>
      <c r="B71" s="17"/>
      <c r="C71" s="17" t="s">
        <v>202</v>
      </c>
      <c r="D71" s="17"/>
      <c r="E71" s="17"/>
      <c r="F71" s="17"/>
      <c r="G71" s="17"/>
      <c r="H71" s="17"/>
      <c r="I71" s="17"/>
      <c r="J71" s="17"/>
      <c r="K71" s="17"/>
      <c r="L71" s="17"/>
      <c r="M71" s="17"/>
      <c r="N71" s="17"/>
      <c r="O71" s="17"/>
      <c r="P71" s="17"/>
      <c r="Q71" s="17"/>
      <c r="R71" s="156" t="e">
        <f>R70/$B$55</f>
        <v>#DIV/0!</v>
      </c>
      <c r="S71" s="156" t="e">
        <f t="shared" ref="S71:Z71" si="35">S70/$B$55</f>
        <v>#DIV/0!</v>
      </c>
      <c r="T71" s="156" t="e">
        <f t="shared" si="35"/>
        <v>#DIV/0!</v>
      </c>
      <c r="U71" s="156" t="e">
        <f t="shared" si="35"/>
        <v>#DIV/0!</v>
      </c>
      <c r="V71" s="156" t="e">
        <f t="shared" si="35"/>
        <v>#DIV/0!</v>
      </c>
      <c r="W71" s="156" t="e">
        <f t="shared" si="35"/>
        <v>#DIV/0!</v>
      </c>
      <c r="X71" s="156" t="e">
        <f t="shared" si="35"/>
        <v>#DIV/0!</v>
      </c>
      <c r="Y71" s="156" t="e">
        <f t="shared" si="35"/>
        <v>#DIV/0!</v>
      </c>
      <c r="Z71" s="156" t="e">
        <f t="shared" si="35"/>
        <v>#DIV/0!</v>
      </c>
      <c r="AA71" s="17"/>
      <c r="AB71" s="17"/>
      <c r="AC71" s="17"/>
      <c r="AI71" s="2"/>
    </row>
    <row r="72" spans="1:35" ht="33.75" x14ac:dyDescent="0.5">
      <c r="A72" s="105"/>
      <c r="B72" s="105"/>
      <c r="C72" s="105"/>
      <c r="D72" s="105"/>
      <c r="E72" s="105"/>
      <c r="F72" s="105"/>
      <c r="G72" s="105"/>
      <c r="H72" s="106"/>
      <c r="I72" s="106" t="s">
        <v>33</v>
      </c>
      <c r="J72" s="105"/>
      <c r="K72" s="105"/>
      <c r="L72" s="105"/>
      <c r="M72" s="105"/>
      <c r="N72" s="105"/>
      <c r="O72" s="105"/>
      <c r="P72" s="105"/>
      <c r="Q72" s="105"/>
      <c r="R72" s="105"/>
      <c r="S72" s="105"/>
      <c r="T72" s="173"/>
      <c r="U72" s="105"/>
      <c r="V72" s="105"/>
      <c r="W72" s="105"/>
      <c r="X72" s="105"/>
      <c r="Y72" s="105"/>
      <c r="Z72" s="105"/>
      <c r="AA72" s="105"/>
      <c r="AB72" s="105"/>
      <c r="AC72" s="105"/>
    </row>
    <row r="73" spans="1:35" x14ac:dyDescent="0.2">
      <c r="A73" s="9"/>
      <c r="B73" s="9"/>
      <c r="C73" s="9"/>
      <c r="D73" s="107" t="s">
        <v>10</v>
      </c>
      <c r="E73" s="9"/>
      <c r="F73" s="9">
        <f t="shared" ref="F73:H73" si="36">COUNT(F4:F53)</f>
        <v>0</v>
      </c>
      <c r="G73" s="9">
        <f t="shared" si="36"/>
        <v>0</v>
      </c>
      <c r="H73" s="9">
        <f t="shared" si="36"/>
        <v>0</v>
      </c>
      <c r="I73" s="9"/>
      <c r="J73" s="9">
        <f>COUNT(J4:J53)</f>
        <v>0</v>
      </c>
      <c r="K73" s="9">
        <f t="shared" ref="K73:Z73" si="37">COUNT(K4:K53)</f>
        <v>0</v>
      </c>
      <c r="L73" s="9">
        <f t="shared" si="37"/>
        <v>0</v>
      </c>
      <c r="M73" s="9">
        <f t="shared" si="37"/>
        <v>0</v>
      </c>
      <c r="N73" s="9">
        <f t="shared" si="37"/>
        <v>0</v>
      </c>
      <c r="O73" s="9">
        <f t="shared" si="37"/>
        <v>0</v>
      </c>
      <c r="P73" s="9">
        <f t="shared" si="37"/>
        <v>0</v>
      </c>
      <c r="Q73" s="9">
        <f t="shared" si="37"/>
        <v>0</v>
      </c>
      <c r="R73" s="9">
        <f t="shared" si="37"/>
        <v>0</v>
      </c>
      <c r="S73" s="9">
        <f t="shared" si="37"/>
        <v>0</v>
      </c>
      <c r="T73" s="9">
        <f t="shared" si="37"/>
        <v>0</v>
      </c>
      <c r="U73" s="9">
        <f t="shared" si="37"/>
        <v>0</v>
      </c>
      <c r="V73" s="9">
        <f t="shared" si="37"/>
        <v>0</v>
      </c>
      <c r="W73" s="9">
        <f t="shared" si="37"/>
        <v>0</v>
      </c>
      <c r="X73" s="9">
        <f t="shared" si="37"/>
        <v>0</v>
      </c>
      <c r="Y73" s="9">
        <f t="shared" si="37"/>
        <v>0</v>
      </c>
      <c r="Z73" s="9">
        <f t="shared" si="37"/>
        <v>0</v>
      </c>
      <c r="AA73" s="9"/>
      <c r="AB73" s="9"/>
      <c r="AC73" s="9"/>
    </row>
    <row r="74" spans="1:35" x14ac:dyDescent="0.2">
      <c r="A74" s="9"/>
      <c r="B74" s="9"/>
      <c r="C74" s="9"/>
      <c r="D74" s="108" t="s">
        <v>9</v>
      </c>
      <c r="E74" s="9"/>
      <c r="F74" s="9">
        <f>$B$55-F73</f>
        <v>0</v>
      </c>
      <c r="G74" s="9">
        <f t="shared" ref="G74:H74" si="38">$B$55-G73</f>
        <v>0</v>
      </c>
      <c r="H74" s="9">
        <f t="shared" si="38"/>
        <v>0</v>
      </c>
      <c r="I74" s="9"/>
      <c r="J74" s="9">
        <f t="shared" ref="J74" si="39">$B$55-J73</f>
        <v>0</v>
      </c>
      <c r="K74" s="9">
        <f t="shared" ref="K74" si="40">$B$55-K73</f>
        <v>0</v>
      </c>
      <c r="L74" s="9">
        <f t="shared" ref="L74" si="41">$B$55-L73</f>
        <v>0</v>
      </c>
      <c r="M74" s="9">
        <f t="shared" ref="M74" si="42">$B$55-M73</f>
        <v>0</v>
      </c>
      <c r="N74" s="9">
        <f t="shared" ref="N74" si="43">$B$55-N73</f>
        <v>0</v>
      </c>
      <c r="O74" s="9">
        <f t="shared" ref="O74" si="44">$B$55-O73</f>
        <v>0</v>
      </c>
      <c r="P74" s="9">
        <f t="shared" ref="P74" si="45">$B$55-P73</f>
        <v>0</v>
      </c>
      <c r="Q74" s="9">
        <f t="shared" ref="Q74" si="46">$B$55-Q73</f>
        <v>0</v>
      </c>
      <c r="R74" s="9">
        <f t="shared" ref="R74" si="47">$B$55-R73</f>
        <v>0</v>
      </c>
      <c r="S74" s="9">
        <f t="shared" ref="S74" si="48">$B$55-S73</f>
        <v>0</v>
      </c>
      <c r="T74" s="9">
        <f t="shared" ref="T74" si="49">$B$55-T73</f>
        <v>0</v>
      </c>
      <c r="U74" s="9">
        <f t="shared" ref="U74" si="50">$B$55-U73</f>
        <v>0</v>
      </c>
      <c r="V74" s="9">
        <f t="shared" ref="V74" si="51">$B$55-V73</f>
        <v>0</v>
      </c>
      <c r="W74" s="9">
        <f t="shared" ref="W74" si="52">$B$55-W73</f>
        <v>0</v>
      </c>
      <c r="X74" s="9">
        <f t="shared" ref="X74" si="53">$B$55-X73</f>
        <v>0</v>
      </c>
      <c r="Y74" s="9">
        <f t="shared" ref="Y74" si="54">$B$55-Y73</f>
        <v>0</v>
      </c>
      <c r="Z74" s="9">
        <f t="shared" ref="Z74" si="55">$B$55-Z73</f>
        <v>0</v>
      </c>
      <c r="AA74" s="9"/>
      <c r="AB74" s="9"/>
      <c r="AC74" s="9"/>
    </row>
    <row r="75" spans="1:35" x14ac:dyDescent="0.2">
      <c r="A75" s="9"/>
      <c r="B75" s="9"/>
      <c r="C75" s="9"/>
      <c r="D75" s="108" t="s">
        <v>164</v>
      </c>
      <c r="E75" s="9"/>
      <c r="F75" s="109">
        <f>SUM(F57,F63:F67)</f>
        <v>0</v>
      </c>
      <c r="G75" s="109">
        <f>SUM(G57,G63:G67)</f>
        <v>0</v>
      </c>
      <c r="H75" s="109">
        <f>SUM(H57,H63:H67)</f>
        <v>0</v>
      </c>
      <c r="I75" s="9"/>
      <c r="J75" s="109">
        <f t="shared" ref="J75:Q75" si="56">SUM(J57,J63:J67)</f>
        <v>0</v>
      </c>
      <c r="K75" s="109">
        <f t="shared" si="56"/>
        <v>0</v>
      </c>
      <c r="L75" s="109">
        <f t="shared" si="56"/>
        <v>0</v>
      </c>
      <c r="M75" s="109">
        <f t="shared" si="56"/>
        <v>0</v>
      </c>
      <c r="N75" s="109">
        <f t="shared" si="56"/>
        <v>0</v>
      </c>
      <c r="O75" s="109">
        <f t="shared" si="56"/>
        <v>0</v>
      </c>
      <c r="P75" s="109">
        <f t="shared" si="56"/>
        <v>0</v>
      </c>
      <c r="Q75" s="109">
        <f t="shared" si="56"/>
        <v>0</v>
      </c>
      <c r="R75" s="110">
        <f>SUM(R55,R59:R67)</f>
        <v>0</v>
      </c>
      <c r="S75" s="110">
        <f t="shared" ref="S75:Z75" si="57">SUM(S55,S59:S67)</f>
        <v>0</v>
      </c>
      <c r="T75" s="110">
        <f t="shared" si="57"/>
        <v>0</v>
      </c>
      <c r="U75" s="110">
        <f t="shared" si="57"/>
        <v>0</v>
      </c>
      <c r="V75" s="110">
        <f t="shared" si="57"/>
        <v>0</v>
      </c>
      <c r="W75" s="110">
        <f t="shared" si="57"/>
        <v>0</v>
      </c>
      <c r="X75" s="110">
        <f t="shared" si="57"/>
        <v>0</v>
      </c>
      <c r="Y75" s="110">
        <f t="shared" si="57"/>
        <v>0</v>
      </c>
      <c r="Z75" s="110">
        <f t="shared" si="57"/>
        <v>0</v>
      </c>
      <c r="AA75" s="110"/>
      <c r="AB75" s="110"/>
      <c r="AC75" s="110"/>
    </row>
    <row r="76" spans="1:35" ht="45" customHeight="1" x14ac:dyDescent="0.5">
      <c r="A76" s="99"/>
      <c r="B76" s="99"/>
      <c r="C76" s="99"/>
      <c r="D76" s="99"/>
      <c r="E76" s="99"/>
      <c r="F76" s="99"/>
      <c r="G76" s="99"/>
      <c r="H76" s="99"/>
      <c r="I76" s="18" t="s">
        <v>143</v>
      </c>
      <c r="J76" s="99"/>
      <c r="K76" s="99"/>
      <c r="L76" s="99"/>
      <c r="M76" s="99"/>
      <c r="N76" s="99"/>
      <c r="O76" s="99"/>
      <c r="P76" s="99"/>
      <c r="Q76" s="99"/>
      <c r="R76" s="99"/>
      <c r="S76" s="99"/>
      <c r="T76" s="99"/>
      <c r="U76" s="99"/>
      <c r="V76" s="99"/>
      <c r="W76" s="99"/>
      <c r="X76" s="99"/>
      <c r="Y76" s="99"/>
      <c r="Z76" s="99"/>
      <c r="AA76" s="99"/>
      <c r="AB76" s="99"/>
      <c r="AC76" s="99"/>
      <c r="AI76" s="2"/>
    </row>
    <row r="77" spans="1:35" x14ac:dyDescent="0.2">
      <c r="A77" s="8" t="s">
        <v>161</v>
      </c>
      <c r="B77" s="9"/>
      <c r="C77" s="9"/>
      <c r="D77" s="9"/>
      <c r="E77" s="9"/>
      <c r="F77" s="172" t="s">
        <v>203</v>
      </c>
      <c r="G77" s="172" t="s">
        <v>203</v>
      </c>
      <c r="H77" s="172" t="s">
        <v>203</v>
      </c>
      <c r="I77" s="158"/>
      <c r="J77" s="172" t="s">
        <v>203</v>
      </c>
      <c r="K77" s="172" t="s">
        <v>203</v>
      </c>
      <c r="L77" s="172" t="s">
        <v>203</v>
      </c>
      <c r="M77" s="172" t="s">
        <v>203</v>
      </c>
      <c r="N77" s="172" t="s">
        <v>203</v>
      </c>
      <c r="O77" s="172" t="s">
        <v>203</v>
      </c>
      <c r="P77" s="172" t="s">
        <v>203</v>
      </c>
      <c r="Q77" s="172" t="s">
        <v>203</v>
      </c>
      <c r="R77" s="9"/>
      <c r="S77" s="9"/>
      <c r="T77" s="9"/>
      <c r="U77" s="9"/>
      <c r="V77" s="9"/>
      <c r="W77" s="9"/>
      <c r="X77" s="9"/>
      <c r="Y77" s="9"/>
      <c r="Z77" s="9"/>
      <c r="AA77" s="9"/>
      <c r="AB77" s="9"/>
      <c r="AC77" s="9"/>
    </row>
    <row r="78" spans="1:35" x14ac:dyDescent="0.2">
      <c r="A78" s="8" t="s">
        <v>194</v>
      </c>
      <c r="B78" s="9"/>
      <c r="C78" s="9"/>
      <c r="D78" s="9"/>
      <c r="E78" s="9"/>
      <c r="F78" s="9"/>
      <c r="G78" s="9"/>
      <c r="H78" s="9"/>
      <c r="I78" s="9"/>
      <c r="J78" s="9"/>
      <c r="K78" s="9"/>
      <c r="L78" s="9"/>
      <c r="M78" s="9"/>
      <c r="N78" s="9"/>
      <c r="O78" s="9"/>
      <c r="P78" s="9"/>
      <c r="Q78" s="9"/>
      <c r="R78" s="172" t="s">
        <v>203</v>
      </c>
      <c r="S78" s="172" t="s">
        <v>203</v>
      </c>
      <c r="T78" s="172" t="s">
        <v>203</v>
      </c>
      <c r="U78" s="172" t="s">
        <v>203</v>
      </c>
      <c r="V78" s="172" t="s">
        <v>203</v>
      </c>
      <c r="W78" s="172" t="s">
        <v>203</v>
      </c>
      <c r="X78" s="172" t="s">
        <v>203</v>
      </c>
      <c r="Y78" s="172" t="s">
        <v>203</v>
      </c>
      <c r="Z78" s="172" t="s">
        <v>203</v>
      </c>
      <c r="AA78" s="9"/>
      <c r="AB78" s="9"/>
      <c r="AC78" s="9"/>
    </row>
    <row r="79" spans="1:35" x14ac:dyDescent="0.2">
      <c r="A79" s="8" t="s">
        <v>195</v>
      </c>
      <c r="B79" s="9"/>
      <c r="C79" s="9"/>
      <c r="D79" s="9"/>
      <c r="E79" s="9"/>
      <c r="F79" s="9"/>
      <c r="G79" s="9"/>
      <c r="H79" s="9"/>
      <c r="I79" s="9"/>
      <c r="J79" s="9"/>
      <c r="K79" s="9"/>
      <c r="L79" s="9"/>
      <c r="M79" s="9"/>
      <c r="N79" s="9"/>
      <c r="O79" s="9"/>
      <c r="P79" s="9"/>
      <c r="Q79" s="9"/>
      <c r="R79" s="172" t="s">
        <v>203</v>
      </c>
      <c r="S79" s="172" t="s">
        <v>203</v>
      </c>
      <c r="T79" s="172" t="s">
        <v>203</v>
      </c>
      <c r="U79" s="172" t="s">
        <v>203</v>
      </c>
      <c r="V79" s="172" t="s">
        <v>203</v>
      </c>
      <c r="W79" s="172" t="s">
        <v>203</v>
      </c>
      <c r="X79" s="172" t="s">
        <v>203</v>
      </c>
      <c r="Y79" s="172" t="s">
        <v>203</v>
      </c>
      <c r="Z79" s="172" t="s">
        <v>203</v>
      </c>
      <c r="AA79" s="9"/>
      <c r="AB79" s="9"/>
      <c r="AC79" s="9"/>
    </row>
    <row r="80" spans="1:35" s="165" customFormat="1" x14ac:dyDescent="0.2">
      <c r="A80" s="164" t="s">
        <v>162</v>
      </c>
      <c r="F80" s="111">
        <v>3.47</v>
      </c>
      <c r="G80" s="111">
        <v>4.55</v>
      </c>
      <c r="H80" s="111">
        <v>4.3899999999999997</v>
      </c>
      <c r="J80" s="111">
        <v>3.83</v>
      </c>
      <c r="K80" s="111">
        <v>3.71</v>
      </c>
      <c r="L80" s="111">
        <v>3.64</v>
      </c>
      <c r="M80" s="111">
        <v>2.78</v>
      </c>
      <c r="N80" s="111">
        <v>3.85</v>
      </c>
      <c r="O80" s="111">
        <v>3.47</v>
      </c>
      <c r="P80" s="111">
        <v>4.1500000000000004</v>
      </c>
      <c r="Q80" s="111">
        <v>4.43</v>
      </c>
      <c r="AI80" s="166"/>
    </row>
    <row r="81" spans="1:35" s="165" customFormat="1" x14ac:dyDescent="0.2">
      <c r="A81" s="164" t="s">
        <v>66</v>
      </c>
      <c r="F81" s="111">
        <v>0.4</v>
      </c>
      <c r="G81" s="111">
        <v>0.4</v>
      </c>
      <c r="H81" s="111">
        <v>0.6</v>
      </c>
      <c r="J81" s="111">
        <v>1.03</v>
      </c>
      <c r="K81" s="111">
        <v>1.18</v>
      </c>
      <c r="L81" s="111">
        <v>0.96</v>
      </c>
      <c r="M81" s="111">
        <v>1.23</v>
      </c>
      <c r="N81" s="111">
        <v>1.03</v>
      </c>
      <c r="O81" s="111">
        <v>0.91</v>
      </c>
      <c r="P81" s="174">
        <v>0.6</v>
      </c>
      <c r="Q81" s="111">
        <v>0.52</v>
      </c>
      <c r="AI81" s="166"/>
    </row>
    <row r="82" spans="1:35" s="165" customFormat="1" x14ac:dyDescent="0.2">
      <c r="A82" s="164" t="s">
        <v>146</v>
      </c>
      <c r="R82" s="111">
        <v>29</v>
      </c>
      <c r="S82" s="111">
        <v>26</v>
      </c>
      <c r="T82" s="111">
        <v>28</v>
      </c>
      <c r="U82" s="111">
        <v>20</v>
      </c>
      <c r="V82" s="111">
        <v>9</v>
      </c>
      <c r="W82" s="111">
        <v>24</v>
      </c>
      <c r="X82" s="111">
        <v>7</v>
      </c>
      <c r="Y82" s="111">
        <v>61</v>
      </c>
      <c r="Z82" s="111">
        <v>22</v>
      </c>
      <c r="AI82" s="166"/>
    </row>
    <row r="83" spans="1:35" s="165" customFormat="1" x14ac:dyDescent="0.2">
      <c r="A83" s="164" t="s">
        <v>147</v>
      </c>
      <c r="R83" s="134">
        <v>0.26900000000000002</v>
      </c>
      <c r="S83" s="134">
        <v>0.20100000000000001</v>
      </c>
      <c r="T83" s="134">
        <v>0.161</v>
      </c>
      <c r="U83" s="134">
        <v>0.16200000000000001</v>
      </c>
      <c r="V83" s="134">
        <v>7.1999999999999995E-2</v>
      </c>
      <c r="W83" s="134">
        <v>0.20799999999999999</v>
      </c>
      <c r="X83" s="134">
        <v>4.5999999999999999E-2</v>
      </c>
      <c r="Y83" s="134">
        <v>0.45900000000000002</v>
      </c>
      <c r="Z83" s="134">
        <v>0.14699999999999999</v>
      </c>
      <c r="AI83" s="166"/>
    </row>
  </sheetData>
  <dataConsolidate/>
  <mergeCells count="52">
    <mergeCell ref="A2:C2"/>
    <mergeCell ref="A49:C49"/>
    <mergeCell ref="A50:C50"/>
    <mergeCell ref="A51:C51"/>
    <mergeCell ref="A52:C52"/>
    <mergeCell ref="A32:C32"/>
    <mergeCell ref="A21:C21"/>
    <mergeCell ref="A22:C22"/>
    <mergeCell ref="A23:C23"/>
    <mergeCell ref="A24:C24"/>
    <mergeCell ref="A25:C25"/>
    <mergeCell ref="A26:C26"/>
    <mergeCell ref="A27:C27"/>
    <mergeCell ref="A28:C28"/>
    <mergeCell ref="A29:C29"/>
    <mergeCell ref="A30:C30"/>
    <mergeCell ref="A53:C53"/>
    <mergeCell ref="A48:C48"/>
    <mergeCell ref="A37:C37"/>
    <mergeCell ref="A38:C38"/>
    <mergeCell ref="A39:C39"/>
    <mergeCell ref="A40:C40"/>
    <mergeCell ref="A41:C41"/>
    <mergeCell ref="A42:C42"/>
    <mergeCell ref="A43:C43"/>
    <mergeCell ref="A44:C44"/>
    <mergeCell ref="A45:C45"/>
    <mergeCell ref="A46:C46"/>
    <mergeCell ref="A47:C47"/>
    <mergeCell ref="A13:C13"/>
    <mergeCell ref="A31:C31"/>
    <mergeCell ref="A14:C14"/>
    <mergeCell ref="A15:C15"/>
    <mergeCell ref="A16:C16"/>
    <mergeCell ref="A17:C17"/>
    <mergeCell ref="A18:C18"/>
    <mergeCell ref="D1:AC1"/>
    <mergeCell ref="A33:C33"/>
    <mergeCell ref="A34:C34"/>
    <mergeCell ref="A35:C35"/>
    <mergeCell ref="A36:C36"/>
    <mergeCell ref="A4:C4"/>
    <mergeCell ref="A5:C5"/>
    <mergeCell ref="A6:C6"/>
    <mergeCell ref="A7:C7"/>
    <mergeCell ref="A20:C20"/>
    <mergeCell ref="A19:C19"/>
    <mergeCell ref="A8:C8"/>
    <mergeCell ref="A9:C9"/>
    <mergeCell ref="A10:C10"/>
    <mergeCell ref="A11:C11"/>
    <mergeCell ref="A12:C12"/>
  </mergeCells>
  <phoneticPr fontId="0" type="noConversion"/>
  <pageMargins left="0.75" right="0.75" top="1" bottom="1" header="0.5" footer="0.5"/>
  <pageSetup scale="5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7"/>
  <sheetViews>
    <sheetView workbookViewId="0"/>
  </sheetViews>
  <sheetFormatPr defaultRowHeight="12.75" x14ac:dyDescent="0.2"/>
  <cols>
    <col min="1" max="1" width="11.85546875" customWidth="1"/>
    <col min="2" max="2" width="54.85546875" customWidth="1"/>
    <col min="3" max="3" width="32.85546875" customWidth="1"/>
  </cols>
  <sheetData>
    <row r="1" spans="1:3" ht="30" x14ac:dyDescent="0.25">
      <c r="A1" s="115" t="s">
        <v>148</v>
      </c>
      <c r="B1" s="115" t="s">
        <v>149</v>
      </c>
      <c r="C1" s="115" t="s">
        <v>150</v>
      </c>
    </row>
    <row r="2" spans="1:3" ht="15" x14ac:dyDescent="0.25">
      <c r="A2" s="116" t="s">
        <v>91</v>
      </c>
      <c r="B2" s="117" t="s">
        <v>151</v>
      </c>
      <c r="C2" s="117" t="s">
        <v>152</v>
      </c>
    </row>
    <row r="3" spans="1:3" ht="15" x14ac:dyDescent="0.25">
      <c r="A3" s="116" t="s">
        <v>92</v>
      </c>
      <c r="B3" s="117" t="s">
        <v>153</v>
      </c>
      <c r="C3" s="117" t="s">
        <v>154</v>
      </c>
    </row>
    <row r="4" spans="1:3" ht="45" x14ac:dyDescent="0.25">
      <c r="A4" s="116" t="s">
        <v>93</v>
      </c>
      <c r="B4" s="117" t="s">
        <v>155</v>
      </c>
      <c r="C4" s="159" t="s">
        <v>198</v>
      </c>
    </row>
    <row r="5" spans="1:3" ht="45" x14ac:dyDescent="0.25">
      <c r="A5" s="116" t="s">
        <v>94</v>
      </c>
      <c r="B5" s="126" t="s">
        <v>170</v>
      </c>
      <c r="C5" s="160" t="s">
        <v>199</v>
      </c>
    </row>
    <row r="6" spans="1:3" ht="45" x14ac:dyDescent="0.25">
      <c r="A6" s="116" t="s">
        <v>95</v>
      </c>
      <c r="B6" s="126" t="s">
        <v>171</v>
      </c>
      <c r="C6" s="160" t="s">
        <v>199</v>
      </c>
    </row>
    <row r="7" spans="1:3" ht="45" x14ac:dyDescent="0.25">
      <c r="A7" s="116" t="s">
        <v>96</v>
      </c>
      <c r="B7" s="117" t="s">
        <v>156</v>
      </c>
      <c r="C7" s="127" t="s">
        <v>166</v>
      </c>
    </row>
    <row r="8" spans="1:3" ht="45" x14ac:dyDescent="0.25">
      <c r="A8" s="116" t="s">
        <v>97</v>
      </c>
      <c r="B8" s="126" t="s">
        <v>172</v>
      </c>
      <c r="C8" s="160" t="s">
        <v>200</v>
      </c>
    </row>
    <row r="9" spans="1:3" ht="45" x14ac:dyDescent="0.25">
      <c r="A9" s="116" t="s">
        <v>98</v>
      </c>
      <c r="B9" s="126" t="s">
        <v>173</v>
      </c>
      <c r="C9" s="160" t="s">
        <v>200</v>
      </c>
    </row>
    <row r="10" spans="1:3" ht="45" x14ac:dyDescent="0.25">
      <c r="A10" s="116" t="s">
        <v>99</v>
      </c>
      <c r="B10" s="126" t="s">
        <v>174</v>
      </c>
      <c r="C10" s="160" t="s">
        <v>200</v>
      </c>
    </row>
    <row r="11" spans="1:3" ht="45" x14ac:dyDescent="0.25">
      <c r="A11" s="116" t="s">
        <v>100</v>
      </c>
      <c r="B11" s="126" t="s">
        <v>175</v>
      </c>
      <c r="C11" s="160" t="s">
        <v>200</v>
      </c>
    </row>
    <row r="12" spans="1:3" ht="45" x14ac:dyDescent="0.25">
      <c r="A12" s="116" t="s">
        <v>101</v>
      </c>
      <c r="B12" s="126" t="s">
        <v>176</v>
      </c>
      <c r="C12" s="160" t="s">
        <v>200</v>
      </c>
    </row>
    <row r="13" spans="1:3" ht="45" x14ac:dyDescent="0.25">
      <c r="A13" s="116" t="s">
        <v>102</v>
      </c>
      <c r="B13" s="126" t="s">
        <v>177</v>
      </c>
      <c r="C13" s="160" t="s">
        <v>200</v>
      </c>
    </row>
    <row r="14" spans="1:3" ht="45" x14ac:dyDescent="0.25">
      <c r="A14" s="116" t="s">
        <v>103</v>
      </c>
      <c r="B14" s="117" t="s">
        <v>157</v>
      </c>
      <c r="C14" s="160" t="s">
        <v>201</v>
      </c>
    </row>
    <row r="15" spans="1:3" ht="45" x14ac:dyDescent="0.25">
      <c r="A15" s="116" t="s">
        <v>104</v>
      </c>
      <c r="B15" s="117" t="s">
        <v>63</v>
      </c>
      <c r="C15" s="160" t="s">
        <v>199</v>
      </c>
    </row>
    <row r="16" spans="1:3" ht="38.25" x14ac:dyDescent="0.2">
      <c r="A16" t="s">
        <v>119</v>
      </c>
      <c r="B16" s="129" t="s">
        <v>178</v>
      </c>
      <c r="C16" s="127" t="s">
        <v>169</v>
      </c>
    </row>
    <row r="17" spans="1:3" ht="38.25" x14ac:dyDescent="0.2">
      <c r="A17" t="s">
        <v>120</v>
      </c>
      <c r="B17" s="129" t="s">
        <v>179</v>
      </c>
      <c r="C17" s="127" t="s">
        <v>169</v>
      </c>
    </row>
    <row r="18" spans="1:3" ht="38.25" x14ac:dyDescent="0.2">
      <c r="A18" t="s">
        <v>121</v>
      </c>
      <c r="B18" s="129" t="s">
        <v>180</v>
      </c>
      <c r="C18" s="127" t="s">
        <v>169</v>
      </c>
    </row>
    <row r="19" spans="1:3" ht="38.25" x14ac:dyDescent="0.2">
      <c r="A19" t="s">
        <v>122</v>
      </c>
      <c r="B19" s="129" t="s">
        <v>181</v>
      </c>
      <c r="C19" s="127" t="s">
        <v>169</v>
      </c>
    </row>
    <row r="20" spans="1:3" ht="38.25" x14ac:dyDescent="0.2">
      <c r="A20" t="s">
        <v>123</v>
      </c>
      <c r="B20" s="129" t="s">
        <v>182</v>
      </c>
      <c r="C20" s="127" t="s">
        <v>169</v>
      </c>
    </row>
    <row r="21" spans="1:3" ht="38.25" x14ac:dyDescent="0.2">
      <c r="A21" t="s">
        <v>124</v>
      </c>
      <c r="B21" s="129" t="s">
        <v>183</v>
      </c>
      <c r="C21" s="127" t="s">
        <v>169</v>
      </c>
    </row>
    <row r="22" spans="1:3" ht="38.25" x14ac:dyDescent="0.2">
      <c r="A22" t="s">
        <v>125</v>
      </c>
      <c r="B22" s="129" t="s">
        <v>184</v>
      </c>
      <c r="C22" s="127" t="s">
        <v>169</v>
      </c>
    </row>
    <row r="23" spans="1:3" ht="25.5" x14ac:dyDescent="0.2">
      <c r="A23" t="s">
        <v>126</v>
      </c>
      <c r="B23" s="129" t="s">
        <v>185</v>
      </c>
      <c r="C23" s="127" t="s">
        <v>169</v>
      </c>
    </row>
    <row r="24" spans="1:3" ht="25.5" x14ac:dyDescent="0.2">
      <c r="A24" t="s">
        <v>127</v>
      </c>
      <c r="B24" s="129" t="s">
        <v>186</v>
      </c>
      <c r="C24" s="127" t="s">
        <v>169</v>
      </c>
    </row>
    <row r="25" spans="1:3" ht="30" x14ac:dyDescent="0.2">
      <c r="A25" s="128" t="s">
        <v>128</v>
      </c>
      <c r="B25" s="129" t="s">
        <v>187</v>
      </c>
      <c r="C25" s="127" t="s">
        <v>166</v>
      </c>
    </row>
    <row r="26" spans="1:3" ht="25.5" x14ac:dyDescent="0.2">
      <c r="A26" t="s">
        <v>129</v>
      </c>
      <c r="B26" s="128" t="s">
        <v>167</v>
      </c>
      <c r="C26" s="128" t="s">
        <v>166</v>
      </c>
    </row>
    <row r="27" spans="1:3" ht="38.25" x14ac:dyDescent="0.2">
      <c r="A27" t="s">
        <v>130</v>
      </c>
      <c r="B27" s="128" t="s">
        <v>168</v>
      </c>
      <c r="C27" s="128" t="s">
        <v>166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   Quant REPORT   </vt:lpstr>
      <vt:lpstr>Qual REPORT</vt:lpstr>
      <vt:lpstr>Figures</vt:lpstr>
      <vt:lpstr>       DATA_IN       </vt:lpstr>
      <vt:lpstr>Codebook</vt:lpstr>
      <vt:lpstr>'       DATA_IN       '!Print_Area</vt:lpstr>
      <vt:lpstr>'   Quant REPORT   '!Print_Area</vt:lpstr>
      <vt:lpstr>Figures!Print_Area</vt:lpstr>
      <vt:lpstr>'Qual REPORT'!Print_Area</vt:lpstr>
    </vt:vector>
  </TitlesOfParts>
  <Company>IUCRC Evaluation Project @ NCSU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Lindsey C. McGowen</dc:creator>
  <cp:lastModifiedBy>Lindsey McGowen</cp:lastModifiedBy>
  <cp:lastPrinted>2018-08-31T19:33:44Z</cp:lastPrinted>
  <dcterms:created xsi:type="dcterms:W3CDTF">1997-03-17T17:35:29Z</dcterms:created>
  <dcterms:modified xsi:type="dcterms:W3CDTF">2026-05-13T20:08:34Z</dcterms:modified>
</cp:coreProperties>
</file>