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O:\CEDResearch\McGowen_Innovation_Studies_Lab\IUCRC\PO Local Centers\"/>
    </mc:Choice>
  </mc:AlternateContent>
  <xr:revisionPtr revIDLastSave="0" documentId="13_ncr:1_{34E725CB-8667-417D-8A96-FE37F64450A2}" xr6:coauthVersionLast="47" xr6:coauthVersionMax="47" xr10:uidLastSave="{00000000-0000-0000-0000-000000000000}"/>
  <bookViews>
    <workbookView xWindow="-28920" yWindow="-120" windowWidth="29040" windowHeight="15720" tabRatio="670" activeTab="3" xr2:uid="{00000000-000D-0000-FFFF-FFFF00000000}"/>
  </bookViews>
  <sheets>
    <sheet name="Quant Report" sheetId="14" r:id="rId1"/>
    <sheet name="Qual Report" sheetId="36" r:id="rId2"/>
    <sheet name="Figures" sheetId="34" r:id="rId3"/>
    <sheet name="       DATA_IN         " sheetId="1" r:id="rId4"/>
    <sheet name="Member &amp; Center Level RCA" sheetId="37" r:id="rId5"/>
    <sheet name="Codebook" sheetId="35" r:id="rId6"/>
  </sheets>
  <definedNames>
    <definedName name="_xlnm.Print_Area" localSheetId="3">'       DATA_IN         '!$A$1:$U$57</definedName>
    <definedName name="_xlnm.Print_Area" localSheetId="2">Figures!$A$1:$J$220</definedName>
    <definedName name="_xlnm.Print_Area" localSheetId="1">'Qual Report'!$A$1:$B$9</definedName>
    <definedName name="_xlnm.Print_Area" localSheetId="0">'Quant Report'!$A$1:$AI$125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6" l="1"/>
  <c r="B8" i="36"/>
  <c r="B9" i="36"/>
  <c r="B10" i="36"/>
  <c r="B11" i="36"/>
  <c r="B12" i="36"/>
  <c r="B13" i="36"/>
  <c r="B14" i="36"/>
  <c r="B15" i="36"/>
  <c r="B16" i="36"/>
  <c r="B6" i="36"/>
  <c r="AI73" i="14"/>
  <c r="AH73" i="14"/>
  <c r="AI72" i="14"/>
  <c r="AH72" i="14"/>
  <c r="AI71" i="14"/>
  <c r="AH71" i="14"/>
  <c r="AG73" i="14"/>
  <c r="AF73" i="14"/>
  <c r="AG72" i="14"/>
  <c r="AF72" i="14"/>
  <c r="AG71" i="14"/>
  <c r="AF71" i="14"/>
  <c r="AH52" i="14"/>
  <c r="AF52" i="14"/>
  <c r="AG48" i="14"/>
  <c r="AF48" i="14"/>
  <c r="AI48" i="14" l="1"/>
  <c r="AH48" i="14"/>
  <c r="B29" i="37"/>
  <c r="B30" i="37"/>
  <c r="B33" i="37"/>
  <c r="B35" i="37"/>
  <c r="B36" i="37"/>
  <c r="B37" i="37"/>
  <c r="B38" i="37"/>
  <c r="B41" i="37"/>
  <c r="B43" i="37"/>
  <c r="B44" i="37"/>
  <c r="B45" i="37"/>
  <c r="B46" i="37"/>
  <c r="B49" i="37"/>
  <c r="B51" i="37"/>
  <c r="B52" i="37"/>
  <c r="B53" i="37"/>
  <c r="B54" i="37"/>
  <c r="B57" i="37"/>
  <c r="B59" i="37"/>
  <c r="B60" i="37"/>
  <c r="B61" i="37"/>
  <c r="B62" i="37"/>
  <c r="B65" i="37"/>
  <c r="B67" i="37"/>
  <c r="B68" i="37"/>
  <c r="B69" i="37"/>
  <c r="B70" i="37"/>
  <c r="B73" i="37"/>
  <c r="B75" i="37"/>
  <c r="B76" i="37"/>
  <c r="B77" i="37"/>
  <c r="B78" i="37"/>
  <c r="B81" i="37"/>
  <c r="B83" i="37"/>
  <c r="B84" i="37"/>
  <c r="B85" i="37"/>
  <c r="B86" i="37"/>
  <c r="B89" i="37"/>
  <c r="B91" i="37"/>
  <c r="B92" i="37"/>
  <c r="B93" i="37"/>
  <c r="B94" i="37"/>
  <c r="B97" i="37"/>
  <c r="B99" i="37"/>
  <c r="B100" i="37"/>
  <c r="B101" i="37"/>
  <c r="B102" i="37"/>
  <c r="B105" i="37"/>
  <c r="B107" i="37"/>
  <c r="B108" i="37"/>
  <c r="B109" i="37"/>
  <c r="B110" i="37"/>
  <c r="B113" i="37"/>
  <c r="B115" i="37"/>
  <c r="B116" i="37"/>
  <c r="B117" i="37"/>
  <c r="B118" i="37"/>
  <c r="B121" i="37"/>
  <c r="B123" i="37"/>
  <c r="B124" i="37"/>
  <c r="B21" i="37"/>
  <c r="B23" i="37"/>
  <c r="B24" i="37"/>
  <c r="B25" i="37"/>
  <c r="B26" i="37"/>
  <c r="B27" i="37"/>
  <c r="B28" i="37"/>
  <c r="B20" i="37"/>
  <c r="B19" i="37"/>
  <c r="B22" i="37"/>
  <c r="B31" i="37"/>
  <c r="B32" i="37"/>
  <c r="B34" i="37"/>
  <c r="B39" i="37"/>
  <c r="B40" i="37"/>
  <c r="B42" i="37"/>
  <c r="B47" i="37"/>
  <c r="B48" i="37"/>
  <c r="B50" i="37"/>
  <c r="B55" i="37"/>
  <c r="B56" i="37"/>
  <c r="B58" i="37"/>
  <c r="B63" i="37"/>
  <c r="B64" i="37"/>
  <c r="B66" i="37"/>
  <c r="B71" i="37"/>
  <c r="B72" i="37"/>
  <c r="B74" i="37"/>
  <c r="B79" i="37"/>
  <c r="B80" i="37"/>
  <c r="B82" i="37"/>
  <c r="B87" i="37"/>
  <c r="B88" i="37"/>
  <c r="B90" i="37"/>
  <c r="B95" i="37"/>
  <c r="B96" i="37"/>
  <c r="B98" i="37"/>
  <c r="B103" i="37"/>
  <c r="B104" i="37"/>
  <c r="B106" i="37"/>
  <c r="B111" i="37"/>
  <c r="B112" i="37"/>
  <c r="B114" i="37"/>
  <c r="B119" i="37"/>
  <c r="B120" i="37"/>
  <c r="B122" i="37"/>
  <c r="B129" i="37" l="1"/>
  <c r="B130" i="37"/>
  <c r="AE48" i="14" s="1"/>
  <c r="B128" i="37"/>
  <c r="AD48" i="14" s="1"/>
  <c r="B127" i="37"/>
  <c r="AD52" i="14" s="1"/>
  <c r="N56" i="1" l="1"/>
  <c r="AA54" i="1"/>
  <c r="AD72" i="14" s="1"/>
  <c r="AB54" i="1"/>
  <c r="AD73" i="14" s="1"/>
  <c r="AA55" i="1"/>
  <c r="AE72" i="14" s="1"/>
  <c r="AB55" i="1"/>
  <c r="AE73" i="14" s="1"/>
  <c r="Z55" i="1"/>
  <c r="AE71" i="14" s="1"/>
  <c r="Z54" i="1"/>
  <c r="AD71" i="14" s="1"/>
  <c r="Z56" i="1"/>
  <c r="AA56" i="1"/>
  <c r="AB56" i="1"/>
  <c r="Q54" i="1" l="1"/>
  <c r="O56" i="1" l="1"/>
  <c r="T55" i="1" l="1"/>
  <c r="T54" i="1"/>
  <c r="Q55" i="1"/>
  <c r="S55" i="1"/>
  <c r="S54" i="1"/>
  <c r="R55" i="1"/>
  <c r="R54" i="1"/>
  <c r="P56" i="1"/>
  <c r="P55" i="1"/>
  <c r="P54" i="1"/>
  <c r="A3" i="36" l="1"/>
  <c r="A2" i="36"/>
  <c r="A1" i="36"/>
  <c r="K72" i="1"/>
  <c r="L72" i="1"/>
  <c r="M72" i="1"/>
  <c r="N72" i="1"/>
  <c r="O72" i="1"/>
  <c r="U72" i="1"/>
  <c r="V72" i="1"/>
  <c r="W72" i="1"/>
  <c r="X72" i="1"/>
  <c r="Y72" i="1"/>
  <c r="AC72" i="1"/>
  <c r="AD72" i="1"/>
  <c r="AE72" i="1"/>
  <c r="AF72" i="1"/>
  <c r="AG72" i="1"/>
  <c r="AH72" i="1"/>
  <c r="AI72" i="1"/>
  <c r="AJ72" i="1"/>
  <c r="AK72" i="1"/>
  <c r="AL72" i="1"/>
  <c r="AM72" i="1"/>
  <c r="AN72" i="1"/>
  <c r="AQ72" i="1"/>
  <c r="J72" i="1"/>
  <c r="K69" i="1"/>
  <c r="L69" i="1"/>
  <c r="M69" i="1"/>
  <c r="N69" i="1"/>
  <c r="O69" i="1"/>
  <c r="U69" i="1"/>
  <c r="V69" i="1"/>
  <c r="W69" i="1"/>
  <c r="X69" i="1"/>
  <c r="Y69" i="1"/>
  <c r="AC69" i="1"/>
  <c r="AD69" i="1"/>
  <c r="AE69" i="1"/>
  <c r="AF69" i="1"/>
  <c r="AG69" i="1"/>
  <c r="AH69" i="1"/>
  <c r="AI69" i="1"/>
  <c r="AJ69" i="1"/>
  <c r="AK69" i="1"/>
  <c r="AL69" i="1"/>
  <c r="AM69" i="1"/>
  <c r="AN69" i="1"/>
  <c r="AQ69" i="1"/>
  <c r="J69" i="1"/>
  <c r="K68" i="1"/>
  <c r="L68" i="1"/>
  <c r="M68" i="1"/>
  <c r="N68" i="1"/>
  <c r="O68" i="1"/>
  <c r="U68" i="1"/>
  <c r="V68" i="1"/>
  <c r="W68" i="1"/>
  <c r="X68" i="1"/>
  <c r="Y68" i="1"/>
  <c r="AC68" i="1"/>
  <c r="AD68" i="1"/>
  <c r="AE68" i="1"/>
  <c r="AF68" i="1"/>
  <c r="AG68" i="1"/>
  <c r="AH68" i="1"/>
  <c r="AI68" i="1"/>
  <c r="AJ68" i="1"/>
  <c r="AK68" i="1"/>
  <c r="AL68" i="1"/>
  <c r="AM68" i="1"/>
  <c r="AN68" i="1"/>
  <c r="AQ68" i="1"/>
  <c r="J68" i="1"/>
  <c r="K67" i="1"/>
  <c r="L67" i="1"/>
  <c r="M67" i="1"/>
  <c r="N67" i="1"/>
  <c r="O67" i="1"/>
  <c r="U67" i="1"/>
  <c r="V67" i="1"/>
  <c r="W67" i="1"/>
  <c r="X67" i="1"/>
  <c r="Y67" i="1"/>
  <c r="AC67" i="1"/>
  <c r="AD67" i="1"/>
  <c r="AE67" i="1"/>
  <c r="AF67" i="1"/>
  <c r="AG67" i="1"/>
  <c r="AH67" i="1"/>
  <c r="AI67" i="1"/>
  <c r="AJ67" i="1"/>
  <c r="AK67" i="1"/>
  <c r="AL67" i="1"/>
  <c r="AM67" i="1"/>
  <c r="AN67" i="1"/>
  <c r="AQ67" i="1"/>
  <c r="J67" i="1"/>
  <c r="K66" i="1"/>
  <c r="L66" i="1"/>
  <c r="M66" i="1"/>
  <c r="N66" i="1"/>
  <c r="O66" i="1"/>
  <c r="U66" i="1"/>
  <c r="V66" i="1"/>
  <c r="W66" i="1"/>
  <c r="X66" i="1"/>
  <c r="Y66" i="1"/>
  <c r="AC66" i="1"/>
  <c r="AD66" i="1"/>
  <c r="AE66" i="1"/>
  <c r="AF66" i="1"/>
  <c r="AG66" i="1"/>
  <c r="AH66" i="1"/>
  <c r="AI66" i="1"/>
  <c r="AJ66" i="1"/>
  <c r="AK66" i="1"/>
  <c r="AL66" i="1"/>
  <c r="AM66" i="1"/>
  <c r="AN66" i="1"/>
  <c r="AQ66" i="1"/>
  <c r="J66" i="1"/>
  <c r="K65" i="1"/>
  <c r="L65" i="1"/>
  <c r="M65" i="1"/>
  <c r="N65" i="1"/>
  <c r="O65" i="1"/>
  <c r="U65" i="1"/>
  <c r="V65" i="1"/>
  <c r="W65" i="1"/>
  <c r="X65" i="1"/>
  <c r="Y65" i="1"/>
  <c r="AC65" i="1"/>
  <c r="AD65" i="1"/>
  <c r="AE65" i="1"/>
  <c r="AF65" i="1"/>
  <c r="AG65" i="1"/>
  <c r="AH65" i="1"/>
  <c r="AI65" i="1"/>
  <c r="AJ65" i="1"/>
  <c r="AK65" i="1"/>
  <c r="AL65" i="1"/>
  <c r="AM65" i="1"/>
  <c r="AN65" i="1"/>
  <c r="AQ65" i="1"/>
  <c r="J65" i="1"/>
  <c r="K64" i="1"/>
  <c r="L64" i="1"/>
  <c r="M64" i="1"/>
  <c r="N64" i="1"/>
  <c r="O64" i="1"/>
  <c r="U64" i="1"/>
  <c r="V64" i="1"/>
  <c r="W64" i="1"/>
  <c r="X64" i="1"/>
  <c r="Y64" i="1"/>
  <c r="AC64" i="1"/>
  <c r="AD64" i="1"/>
  <c r="AE64" i="1"/>
  <c r="AF64" i="1"/>
  <c r="AG64" i="1"/>
  <c r="AH64" i="1"/>
  <c r="AI64" i="1"/>
  <c r="AJ64" i="1"/>
  <c r="AK64" i="1"/>
  <c r="AL64" i="1"/>
  <c r="AM64" i="1"/>
  <c r="AN64" i="1"/>
  <c r="AQ64" i="1"/>
  <c r="J64" i="1"/>
  <c r="K63" i="1"/>
  <c r="L63" i="1"/>
  <c r="M63" i="1"/>
  <c r="N63" i="1"/>
  <c r="O63" i="1"/>
  <c r="U63" i="1"/>
  <c r="V63" i="1"/>
  <c r="W63" i="1"/>
  <c r="X63" i="1"/>
  <c r="Y63" i="1"/>
  <c r="AC63" i="1"/>
  <c r="AD63" i="1"/>
  <c r="AE63" i="1"/>
  <c r="AF63" i="1"/>
  <c r="AG63" i="1"/>
  <c r="AH63" i="1"/>
  <c r="AI63" i="1"/>
  <c r="AJ63" i="1"/>
  <c r="AK63" i="1"/>
  <c r="AL63" i="1"/>
  <c r="AM63" i="1"/>
  <c r="AN63" i="1"/>
  <c r="AQ63" i="1"/>
  <c r="J63" i="1"/>
  <c r="K62" i="1"/>
  <c r="L62" i="1"/>
  <c r="M62" i="1"/>
  <c r="N62" i="1"/>
  <c r="O62" i="1"/>
  <c r="U62" i="1"/>
  <c r="V62" i="1"/>
  <c r="W62" i="1"/>
  <c r="X62" i="1"/>
  <c r="Y62" i="1"/>
  <c r="AC62" i="1"/>
  <c r="AD62" i="1"/>
  <c r="AE62" i="1"/>
  <c r="AF62" i="1"/>
  <c r="AG62" i="1"/>
  <c r="AH62" i="1"/>
  <c r="AI62" i="1"/>
  <c r="AJ62" i="1"/>
  <c r="AK62" i="1"/>
  <c r="AL62" i="1"/>
  <c r="AM62" i="1"/>
  <c r="AN62" i="1"/>
  <c r="AQ62" i="1"/>
  <c r="J62" i="1"/>
  <c r="K61" i="1"/>
  <c r="L61" i="1"/>
  <c r="M61" i="1"/>
  <c r="M74" i="1" s="1"/>
  <c r="N61" i="1"/>
  <c r="O61" i="1"/>
  <c r="U61" i="1"/>
  <c r="V61" i="1"/>
  <c r="V74" i="1" s="1"/>
  <c r="W61" i="1"/>
  <c r="X61" i="1"/>
  <c r="X74" i="1" s="1"/>
  <c r="Y61" i="1"/>
  <c r="Y74" i="1" s="1"/>
  <c r="AC61" i="1"/>
  <c r="AD61" i="1"/>
  <c r="AE61" i="1"/>
  <c r="AE74" i="1" s="1"/>
  <c r="AF61" i="1"/>
  <c r="AF74" i="1" s="1"/>
  <c r="AG61" i="1"/>
  <c r="AH61" i="1"/>
  <c r="AI61" i="1"/>
  <c r="AI74" i="1" s="1"/>
  <c r="AJ61" i="1"/>
  <c r="AK61" i="1"/>
  <c r="AK74" i="1" s="1"/>
  <c r="AL61" i="1"/>
  <c r="AL74" i="1" s="1"/>
  <c r="AM61" i="1"/>
  <c r="K103" i="14" s="1"/>
  <c r="AN61" i="1"/>
  <c r="AN74" i="1" s="1"/>
  <c r="AQ61" i="1"/>
  <c r="AD119" i="14" s="1"/>
  <c r="J61" i="1"/>
  <c r="J74" i="1" s="1"/>
  <c r="K60" i="1"/>
  <c r="L60" i="1"/>
  <c r="M60" i="1"/>
  <c r="N60" i="1"/>
  <c r="O60" i="1"/>
  <c r="U60" i="1"/>
  <c r="V60" i="1"/>
  <c r="W60" i="1"/>
  <c r="X60" i="1"/>
  <c r="Y60" i="1"/>
  <c r="AC60" i="1"/>
  <c r="AD60" i="1"/>
  <c r="AE60" i="1"/>
  <c r="AF60" i="1"/>
  <c r="AG60" i="1"/>
  <c r="AH60" i="1"/>
  <c r="AI60" i="1"/>
  <c r="AJ60" i="1"/>
  <c r="AK60" i="1"/>
  <c r="AL60" i="1"/>
  <c r="AM60" i="1"/>
  <c r="C103" i="14" s="1"/>
  <c r="AN60" i="1"/>
  <c r="AQ60" i="1"/>
  <c r="J60" i="1"/>
  <c r="AQ59" i="1"/>
  <c r="AN59" i="1"/>
  <c r="AM59" i="1"/>
  <c r="AL59" i="1"/>
  <c r="AK59" i="1"/>
  <c r="AJ59" i="1"/>
  <c r="AI59" i="1"/>
  <c r="AH59" i="1"/>
  <c r="AG59" i="1"/>
  <c r="AF59" i="1"/>
  <c r="AE59" i="1"/>
  <c r="AD59" i="1"/>
  <c r="AC59" i="1"/>
  <c r="Y59" i="1"/>
  <c r="X59" i="1"/>
  <c r="W59" i="1"/>
  <c r="V59" i="1"/>
  <c r="U59" i="1"/>
  <c r="O59" i="1"/>
  <c r="N59" i="1"/>
  <c r="M59" i="1"/>
  <c r="K59" i="1"/>
  <c r="L59" i="1"/>
  <c r="J59" i="1"/>
  <c r="B58" i="1"/>
  <c r="AD74" i="1" l="1"/>
  <c r="W74" i="1"/>
  <c r="K74" i="1"/>
  <c r="O74" i="1"/>
  <c r="AG74" i="1"/>
  <c r="AH74" i="1"/>
  <c r="AJ74" i="1"/>
  <c r="AC74" i="1"/>
  <c r="V73" i="1"/>
  <c r="L74" i="1"/>
  <c r="AM74" i="1"/>
  <c r="AE118" i="14"/>
  <c r="AE120" i="14"/>
  <c r="AE121" i="14"/>
  <c r="AE122" i="14"/>
  <c r="V103" i="14"/>
  <c r="N74" i="1"/>
  <c r="U74" i="1"/>
  <c r="AQ74" i="1"/>
  <c r="AN73" i="1"/>
  <c r="AJ73" i="1"/>
  <c r="AF73" i="1"/>
  <c r="Y73" i="1"/>
  <c r="U73" i="1"/>
  <c r="L73" i="1"/>
  <c r="S103" i="14"/>
  <c r="AD120" i="14"/>
  <c r="AE119" i="14"/>
  <c r="AM73" i="1"/>
  <c r="AB103" i="14" s="1"/>
  <c r="AI73" i="1"/>
  <c r="AE73" i="1"/>
  <c r="X73" i="1"/>
  <c r="O73" i="1"/>
  <c r="K73" i="1"/>
  <c r="F103" i="14"/>
  <c r="AD121" i="14"/>
  <c r="AL73" i="1"/>
  <c r="AH73" i="1"/>
  <c r="AD73" i="1"/>
  <c r="W73" i="1"/>
  <c r="N73" i="1"/>
  <c r="J73" i="1"/>
  <c r="N103" i="14"/>
  <c r="AD122" i="14"/>
  <c r="AQ73" i="1"/>
  <c r="AK73" i="1"/>
  <c r="AG73" i="1"/>
  <c r="AC73" i="1"/>
  <c r="M73" i="1"/>
  <c r="AD118" i="14"/>
  <c r="AE123" i="14" l="1"/>
  <c r="Z103" i="14"/>
  <c r="AD123" i="14"/>
  <c r="AI122" i="14" l="1"/>
  <c r="AI121" i="14"/>
  <c r="AI120" i="14"/>
  <c r="AI119" i="14"/>
  <c r="AI118" i="14"/>
  <c r="AH122" i="14"/>
  <c r="AH121" i="14"/>
  <c r="AH120" i="14"/>
  <c r="AH119" i="14"/>
  <c r="AH118" i="14"/>
  <c r="AF122" i="14"/>
  <c r="AF121" i="14"/>
  <c r="AF120" i="14"/>
  <c r="AF119" i="14"/>
  <c r="AF118" i="14"/>
  <c r="R118" i="14"/>
  <c r="O118" i="14"/>
  <c r="K118" i="14"/>
  <c r="H118" i="14"/>
  <c r="AI109" i="14"/>
  <c r="AH109" i="14"/>
  <c r="AG109" i="14"/>
  <c r="AF109" i="14"/>
  <c r="AI103" i="14"/>
  <c r="AH103" i="14"/>
  <c r="AG103" i="14"/>
  <c r="AF103" i="14"/>
  <c r="AI95" i="14"/>
  <c r="AI94" i="14"/>
  <c r="AI93" i="14"/>
  <c r="AI92" i="14"/>
  <c r="AH95" i="14"/>
  <c r="AH94" i="14"/>
  <c r="AH93" i="14"/>
  <c r="AH92" i="14"/>
  <c r="AG93" i="14"/>
  <c r="AG92" i="14"/>
  <c r="AG94" i="14"/>
  <c r="AG95" i="14"/>
  <c r="AF95" i="14"/>
  <c r="AF94" i="14"/>
  <c r="AF93" i="14"/>
  <c r="AF92" i="14"/>
  <c r="AI88" i="14"/>
  <c r="AI87" i="14"/>
  <c r="AI86" i="14"/>
  <c r="AI85" i="14"/>
  <c r="AI84" i="14"/>
  <c r="AI82" i="14"/>
  <c r="AH88" i="14"/>
  <c r="AH87" i="14"/>
  <c r="AH86" i="14"/>
  <c r="AH85" i="14"/>
  <c r="AH84" i="14"/>
  <c r="AH82" i="14"/>
  <c r="AG88" i="14"/>
  <c r="AG87" i="14"/>
  <c r="AG86" i="14"/>
  <c r="AG85" i="14"/>
  <c r="AG84" i="14"/>
  <c r="AG82" i="14"/>
  <c r="AF88" i="14"/>
  <c r="AF87" i="14"/>
  <c r="AF86" i="14"/>
  <c r="AF85" i="14"/>
  <c r="AF84" i="14"/>
  <c r="AF82" i="14"/>
  <c r="AI65" i="14"/>
  <c r="AI64" i="14"/>
  <c r="AI63" i="14"/>
  <c r="AI62" i="14"/>
  <c r="AI61" i="14"/>
  <c r="AH65" i="14"/>
  <c r="AH64" i="14"/>
  <c r="AH63" i="14"/>
  <c r="AH62" i="14"/>
  <c r="AH61" i="14"/>
  <c r="AG65" i="14"/>
  <c r="AG64" i="14"/>
  <c r="AG63" i="14"/>
  <c r="AG62" i="14"/>
  <c r="AG61" i="14"/>
  <c r="AF65" i="14"/>
  <c r="AF64" i="14"/>
  <c r="AF63" i="14"/>
  <c r="AF62" i="14"/>
  <c r="AF61" i="14"/>
  <c r="AI38" i="14"/>
  <c r="AI36" i="14"/>
  <c r="AI34" i="14"/>
  <c r="AI33" i="14"/>
  <c r="AH36" i="14"/>
  <c r="AH38" i="14"/>
  <c r="AH34" i="14"/>
  <c r="AH33" i="14"/>
  <c r="AG38" i="14"/>
  <c r="AG36" i="14"/>
  <c r="AG34" i="14"/>
  <c r="AG33" i="14"/>
  <c r="AF38" i="14"/>
  <c r="AF36" i="14"/>
  <c r="AF34" i="14"/>
  <c r="AF33" i="14"/>
  <c r="AI24" i="14"/>
  <c r="AH24" i="14"/>
  <c r="AF24" i="14"/>
  <c r="AI23" i="14"/>
  <c r="AH23" i="14"/>
  <c r="AG23" i="14"/>
  <c r="AF23" i="14"/>
  <c r="AI17" i="14"/>
  <c r="AI16" i="14"/>
  <c r="AI15" i="14"/>
  <c r="AI13" i="14"/>
  <c r="AI12" i="14"/>
  <c r="AH17" i="14"/>
  <c r="AH16" i="14"/>
  <c r="AH15" i="14"/>
  <c r="AH13" i="14"/>
  <c r="AH12" i="14"/>
  <c r="AI11" i="14"/>
  <c r="AH11" i="14"/>
  <c r="AG17" i="14"/>
  <c r="AG16" i="14"/>
  <c r="AG15" i="14"/>
  <c r="AG13" i="14"/>
  <c r="AG12" i="14"/>
  <c r="AF17" i="14"/>
  <c r="AF16" i="14"/>
  <c r="AF15" i="14"/>
  <c r="AF13" i="14"/>
  <c r="AF12" i="14"/>
  <c r="AG11" i="14"/>
  <c r="AF11" i="14"/>
  <c r="AF123" i="14" l="1"/>
  <c r="AH123" i="14"/>
  <c r="AI123" i="14"/>
  <c r="AP55" i="1"/>
  <c r="E118" i="14" s="1"/>
  <c r="AP54" i="1"/>
  <c r="B118" i="14" s="1"/>
  <c r="AN56" i="1"/>
  <c r="AM55" i="1"/>
  <c r="AE103" i="14" s="1"/>
  <c r="AM54" i="1"/>
  <c r="AD103" i="14" s="1"/>
  <c r="AE38" i="14"/>
  <c r="AD38" i="14"/>
  <c r="AD36" i="14"/>
  <c r="AE36" i="14"/>
  <c r="AD34" i="14"/>
  <c r="AE34" i="14"/>
  <c r="AE33" i="14"/>
  <c r="AD33" i="14"/>
  <c r="AL56" i="1"/>
  <c r="AK56" i="1"/>
  <c r="AJ56" i="1"/>
  <c r="AI56" i="1"/>
  <c r="AH56" i="1"/>
  <c r="AG56" i="1"/>
  <c r="AF56" i="1"/>
  <c r="AF57" i="1" s="1"/>
  <c r="AE56" i="1"/>
  <c r="AD56" i="1"/>
  <c r="AD57" i="1" s="1"/>
  <c r="AC56" i="1"/>
  <c r="Y56" i="1"/>
  <c r="AD65" i="14" s="1"/>
  <c r="X56" i="1"/>
  <c r="W56" i="1"/>
  <c r="V56" i="1"/>
  <c r="U56" i="1"/>
  <c r="AE23" i="14"/>
  <c r="AD23" i="14"/>
  <c r="K56" i="1"/>
  <c r="K57" i="1" s="1"/>
  <c r="L56" i="1"/>
  <c r="L57" i="1" s="1"/>
  <c r="M56" i="1"/>
  <c r="N57" i="1"/>
  <c r="O57" i="1"/>
  <c r="J56" i="1"/>
  <c r="J57" i="1" s="1"/>
  <c r="P57" i="1" l="1"/>
  <c r="AD24" i="14"/>
  <c r="AG118" i="14"/>
  <c r="AG120" i="14"/>
  <c r="AG119" i="14"/>
  <c r="AG122" i="14"/>
  <c r="W57" i="1"/>
  <c r="AE63" i="14" s="1"/>
  <c r="AD63" i="14"/>
  <c r="M57" i="1"/>
  <c r="AE15" i="14" s="1"/>
  <c r="X57" i="1"/>
  <c r="AE64" i="14" s="1"/>
  <c r="AD64" i="14"/>
  <c r="U57" i="1"/>
  <c r="AE61" i="14" s="1"/>
  <c r="AD61" i="14"/>
  <c r="V57" i="1"/>
  <c r="AD62" i="14"/>
  <c r="AG121" i="14"/>
  <c r="AD87" i="14"/>
  <c r="AG57" i="1"/>
  <c r="AE87" i="14" s="1"/>
  <c r="Y57" i="1"/>
  <c r="AE65" i="14" s="1"/>
  <c r="AD93" i="14"/>
  <c r="AJ57" i="1"/>
  <c r="AE93" i="14" s="1"/>
  <c r="AD109" i="14"/>
  <c r="AN57" i="1"/>
  <c r="AE109" i="14" s="1"/>
  <c r="AD88" i="14"/>
  <c r="AH57" i="1"/>
  <c r="AE88" i="14" s="1"/>
  <c r="AD95" i="14"/>
  <c r="AL57" i="1"/>
  <c r="AE95" i="14" s="1"/>
  <c r="AD82" i="14"/>
  <c r="AC57" i="1"/>
  <c r="AE82" i="14" s="1"/>
  <c r="AD94" i="14"/>
  <c r="AK57" i="1"/>
  <c r="AE94" i="14" s="1"/>
  <c r="AD85" i="14"/>
  <c r="AE57" i="1"/>
  <c r="AE85" i="14" s="1"/>
  <c r="AD92" i="14"/>
  <c r="AI57" i="1"/>
  <c r="AE92" i="14" s="1"/>
  <c r="AD16" i="14"/>
  <c r="AD84" i="14"/>
  <c r="AD17" i="14"/>
  <c r="AD13" i="14"/>
  <c r="AD86" i="14"/>
  <c r="AD12" i="14"/>
  <c r="AD11" i="14"/>
  <c r="AD15" i="14"/>
  <c r="AE13" i="14"/>
  <c r="AE84" i="14"/>
  <c r="AE62" i="14"/>
  <c r="AE86" i="14"/>
  <c r="AE11" i="14"/>
  <c r="AE16" i="14"/>
  <c r="AE12" i="14"/>
  <c r="AE17" i="14"/>
  <c r="AG123" i="14" l="1"/>
</calcChain>
</file>

<file path=xl/sharedStrings.xml><?xml version="1.0" encoding="utf-8"?>
<sst xmlns="http://schemas.openxmlformats.org/spreadsheetml/2006/main" count="965" uniqueCount="369">
  <si>
    <t xml:space="preserve"> NAME</t>
  </si>
  <si>
    <t>%</t>
  </si>
  <si>
    <t>N</t>
  </si>
  <si>
    <t>THIS CENTER</t>
  </si>
  <si>
    <t>NATIONAL</t>
  </si>
  <si>
    <t>S.D.</t>
  </si>
  <si>
    <t>company 1</t>
  </si>
  <si>
    <t>company 2</t>
  </si>
  <si>
    <t>company 4</t>
  </si>
  <si>
    <t>company 5</t>
  </si>
  <si>
    <t>company 6</t>
  </si>
  <si>
    <t>company 7</t>
  </si>
  <si>
    <t>Current Year</t>
  </si>
  <si>
    <t>Previous Year</t>
  </si>
  <si>
    <t>company 8</t>
  </si>
  <si>
    <t>company 9</t>
  </si>
  <si>
    <t>company 10</t>
  </si>
  <si>
    <t>Individual Frequencies Calculation Sheet</t>
  </si>
  <si>
    <t>b.</t>
  </si>
  <si>
    <t>c.</t>
  </si>
  <si>
    <t>SD</t>
  </si>
  <si>
    <t>Current Year Mean</t>
  </si>
  <si>
    <t>National Mean</t>
  </si>
  <si>
    <t>company 3</t>
  </si>
  <si>
    <t>company 11</t>
  </si>
  <si>
    <t>company 12</t>
  </si>
  <si>
    <t>company 13</t>
  </si>
  <si>
    <t>company 14</t>
  </si>
  <si>
    <t>company 15</t>
  </si>
  <si>
    <t>company 16</t>
  </si>
  <si>
    <t>company 17</t>
  </si>
  <si>
    <t>company 18</t>
  </si>
  <si>
    <t>NA</t>
  </si>
  <si>
    <t>SurveyID</t>
  </si>
  <si>
    <t>Table 1: Networking Benefits</t>
  </si>
  <si>
    <t xml:space="preserve">a. </t>
  </si>
  <si>
    <t xml:space="preserve">b. </t>
  </si>
  <si>
    <t>Other</t>
  </si>
  <si>
    <t xml:space="preserve">d. </t>
  </si>
  <si>
    <t>None of these</t>
  </si>
  <si>
    <t xml:space="preserve">e.  </t>
  </si>
  <si>
    <t>Number of students hired per respondent organization</t>
  </si>
  <si>
    <t>Number of students hired by respondent organizations per center</t>
  </si>
  <si>
    <t>-</t>
  </si>
  <si>
    <t>Table 2: Research &amp; Development Benefits</t>
  </si>
  <si>
    <t>d.</t>
  </si>
  <si>
    <r>
      <rPr>
        <u/>
        <sz val="10"/>
        <rFont val="Arial"/>
        <family val="2"/>
      </rPr>
      <t>Not Relevant Research</t>
    </r>
    <r>
      <rPr>
        <sz val="10"/>
        <rFont val="Arial"/>
        <family val="2"/>
      </rPr>
      <t>:  % of projects that are probably not relevant to your organization's current or future needs</t>
    </r>
  </si>
  <si>
    <t>Mean %</t>
  </si>
  <si>
    <t xml:space="preserve">c. </t>
  </si>
  <si>
    <t>Helped your organization decide against starting one or more new R&amp;D projects that otherwise would have been initiated</t>
  </si>
  <si>
    <t>Triggered development of new R&amp;D projects, or significantly redirected pending projects within your organization</t>
  </si>
  <si>
    <t>Helped advanced the Technology Readiness Level of technology being developed within your organization</t>
  </si>
  <si>
    <t>Table 3: Technology Translation Benefits</t>
  </si>
  <si>
    <t>Licensed center’s IP</t>
  </si>
  <si>
    <t>Produce your own IP related to research at the center</t>
  </si>
  <si>
    <t>f.</t>
  </si>
  <si>
    <t>a1.</t>
  </si>
  <si>
    <t>a2.</t>
  </si>
  <si>
    <t>a3.</t>
  </si>
  <si>
    <t>a4.</t>
  </si>
  <si>
    <t xml:space="preserve">Launch new products or services based on what you learned from the center  </t>
  </si>
  <si>
    <t>Improve existing products or services based on what you learned from the center</t>
  </si>
  <si>
    <t>Improve operational or manufacturing processes based on what you learned from the center</t>
  </si>
  <si>
    <t>No, the center played a critical role</t>
  </si>
  <si>
    <t>in realizing these benefits</t>
  </si>
  <si>
    <t>Yes, but the benefits would have been</t>
  </si>
  <si>
    <t xml:space="preserve">delayed without the center’s involvement </t>
  </si>
  <si>
    <t xml:space="preserve">Yes, the center had only limited influence </t>
  </si>
  <si>
    <t>on our ability to realize these benefits</t>
  </si>
  <si>
    <t>N/A</t>
  </si>
  <si>
    <t>Table 4: Member Information</t>
  </si>
  <si>
    <t>1. For-Profit Large (&gt; 500 Employees)</t>
  </si>
  <si>
    <t>2. For-Profit Small (11- 500 Employees)</t>
  </si>
  <si>
    <t>3. For Profit-Micro (&lt; 10 Employees)</t>
  </si>
  <si>
    <t>4. Government (Federal/State/Local)</t>
  </si>
  <si>
    <t xml:space="preserve">5. Non-Profit / Other </t>
  </si>
  <si>
    <t>Total Reported</t>
  </si>
  <si>
    <t>Members who added new jobs at their organization</t>
  </si>
  <si>
    <t>centerID</t>
  </si>
  <si>
    <t>netQ1</t>
  </si>
  <si>
    <t>netQ2a</t>
  </si>
  <si>
    <t>netQ2b</t>
  </si>
  <si>
    <t>netQ2c1</t>
  </si>
  <si>
    <t>netQ2c2</t>
  </si>
  <si>
    <t>netQ2d</t>
  </si>
  <si>
    <t>netQ2e</t>
  </si>
  <si>
    <t>netQ3</t>
  </si>
  <si>
    <t>RDQ5a</t>
  </si>
  <si>
    <t>RDQ5b</t>
  </si>
  <si>
    <t>RDQ5c</t>
  </si>
  <si>
    <t>RDQ5d</t>
  </si>
  <si>
    <t>RDQ5e</t>
  </si>
  <si>
    <t>RDQ6</t>
  </si>
  <si>
    <t>TTQ7a</t>
  </si>
  <si>
    <t>TTQ7b</t>
  </si>
  <si>
    <t>TTQ7c</t>
  </si>
  <si>
    <t>TTQ7d</t>
  </si>
  <si>
    <t>TTQ7e</t>
  </si>
  <si>
    <t>TTQ7f</t>
  </si>
  <si>
    <t>TTQ8b</t>
  </si>
  <si>
    <t>TTQ9</t>
  </si>
  <si>
    <t>TTQ10</t>
  </si>
  <si>
    <t>MemberYears</t>
  </si>
  <si>
    <t>OrgType</t>
  </si>
  <si>
    <t>company 19</t>
  </si>
  <si>
    <t>company 20</t>
  </si>
  <si>
    <t>RDQ4a</t>
  </si>
  <si>
    <t>RDQ4b</t>
  </si>
  <si>
    <t>RDQ4c</t>
  </si>
  <si>
    <t>RDQ4d</t>
  </si>
  <si>
    <t>TTQ8a1</t>
  </si>
  <si>
    <t>TTQ8a2</t>
  </si>
  <si>
    <t>TTQ8a3</t>
  </si>
  <si>
    <t>TTQ8a4</t>
  </si>
  <si>
    <t>Mean</t>
  </si>
  <si>
    <t>Previous Year Mean</t>
  </si>
  <si>
    <t>Previous Year SD</t>
  </si>
  <si>
    <t>National SD</t>
  </si>
  <si>
    <t>National Sum Mean</t>
  </si>
  <si>
    <t>National Sum SD</t>
  </si>
  <si>
    <t>National Freq N 1</t>
  </si>
  <si>
    <t>National Freq % 1</t>
  </si>
  <si>
    <t>National Freq N 2</t>
  </si>
  <si>
    <t>National Freq % 2</t>
  </si>
  <si>
    <t>National Freq N 3</t>
  </si>
  <si>
    <t>National Freq % 3</t>
  </si>
  <si>
    <t>National Freq N 4</t>
  </si>
  <si>
    <t>National Freq % 4</t>
  </si>
  <si>
    <t>National Freq N 5</t>
  </si>
  <si>
    <t>National Freq % 5</t>
  </si>
  <si>
    <t>Previous Year N</t>
  </si>
  <si>
    <t>Previous Year %</t>
  </si>
  <si>
    <t>Previous Year Freq 1</t>
  </si>
  <si>
    <t>Previous Year Freq 2</t>
  </si>
  <si>
    <t>Previous Year Freq 3</t>
  </si>
  <si>
    <t>Previous Year Freq 4</t>
  </si>
  <si>
    <t>Previous Year Freq 5</t>
  </si>
  <si>
    <t>New Connections</t>
  </si>
  <si>
    <t>New IAB Partnerships</t>
  </si>
  <si>
    <t>New University Partnerships</t>
  </si>
  <si>
    <t>Hired Students</t>
  </si>
  <si>
    <t>Other new Partnerships</t>
  </si>
  <si>
    <t>Adjacent Research</t>
  </si>
  <si>
    <t>Core Research</t>
  </si>
  <si>
    <t>Transformational Research</t>
  </si>
  <si>
    <t>Not Relevant Research</t>
  </si>
  <si>
    <t>Accelerate Member R&amp;D</t>
  </si>
  <si>
    <t>Avoid Member R&amp;D</t>
  </si>
  <si>
    <t>Stimulated Member R&amp;D</t>
  </si>
  <si>
    <t>Advanced TRL of Member R&amp;D</t>
  </si>
  <si>
    <t>Produce Firm IP</t>
  </si>
  <si>
    <t>New Applications</t>
  </si>
  <si>
    <t>Address Regulatory Issue</t>
  </si>
  <si>
    <t>None of These</t>
  </si>
  <si>
    <t>Improve Existing Products/Services</t>
  </si>
  <si>
    <t>Launch New Products/Services</t>
  </si>
  <si>
    <t>Improve Operational Process</t>
  </si>
  <si>
    <t>Create New Jobs</t>
  </si>
  <si>
    <t>Variable Label</t>
  </si>
  <si>
    <t>Question Text/Description</t>
  </si>
  <si>
    <t>Response coding</t>
  </si>
  <si>
    <t>NCSU assigned center ID number</t>
  </si>
  <si>
    <t>Numeric, 1-3 digits</t>
  </si>
  <si>
    <t>Organization Name</t>
  </si>
  <si>
    <t>open-ended text</t>
  </si>
  <si>
    <t>In the current membership year, has your organization established any new, valuable connections with other Center participants (industry, government, faculty, students, others)?</t>
  </si>
  <si>
    <t>Yes = 1, No = 0</t>
  </si>
  <si>
    <r>
      <t xml:space="preserve">In the current membership year, has your organization started to explore or initiated a partnership with any of the following individuals or groups, as a result of your involvement in the center? Check all that apply. - Selected Choice = </t>
    </r>
    <r>
      <rPr>
        <b/>
        <sz val="11"/>
        <color theme="1"/>
        <rFont val="Calibri"/>
        <family val="2"/>
        <scheme val="minor"/>
      </rPr>
      <t>Developed partnerships with other IAB members (e.g., research partnership, collaboration, joint investment)</t>
    </r>
  </si>
  <si>
    <t>1 = selected</t>
  </si>
  <si>
    <r>
      <t xml:space="preserve">In the current membership year, has your organization started to explore or initiated a partnership with any of the following individuals or groups, as a result of your involvement in the center? Check all that apply. - Selected Choice = </t>
    </r>
    <r>
      <rPr>
        <b/>
        <sz val="11"/>
        <color theme="1"/>
        <rFont val="Calibri"/>
        <family val="2"/>
        <scheme val="minor"/>
      </rPr>
      <t>Developed partnerships with university faculty or research scientists (e.g., one-to-one research contract, collaboration on a grant, consulting)</t>
    </r>
  </si>
  <si>
    <r>
      <t xml:space="preserve">In the current membership year, has your organization started to explore or initiated a partnership with any of the following individuals or groups, as a result of your involvement in the center? Check all that apply. - Selected Choice = </t>
    </r>
    <r>
      <rPr>
        <b/>
        <sz val="11"/>
        <color theme="1"/>
        <rFont val="Calibri"/>
        <family val="2"/>
        <scheme val="minor"/>
      </rPr>
      <t>Hired any students working on center research projects as a full-time employee, contractor, or intern.</t>
    </r>
  </si>
  <si>
    <r>
      <t xml:space="preserve">In the current membership year, has your organization started to explore or initiated a partnership with any of the following individuals or groups, as a result of your involvement in the center? Check all that apply. - Hired any students working on center research projects as a full-time employee, contractor, or intern. </t>
    </r>
    <r>
      <rPr>
        <b/>
        <sz val="11"/>
        <color theme="1"/>
        <rFont val="Calibri"/>
        <family val="2"/>
        <scheme val="minor"/>
      </rPr>
      <t>If so, how many students?</t>
    </r>
    <r>
      <rPr>
        <sz val="10"/>
        <rFont val="Arial"/>
        <family val="2"/>
      </rPr>
      <t xml:space="preserve"> </t>
    </r>
  </si>
  <si>
    <t>number</t>
  </si>
  <si>
    <r>
      <t xml:space="preserve">In the current membership year, has your organization started to explore or initiated a partnership with any of the following individuals or groups, as a result of your involvement in the center? Check all that apply. - Selected Choice = </t>
    </r>
    <r>
      <rPr>
        <b/>
        <sz val="11"/>
        <color theme="1"/>
        <rFont val="Calibri"/>
        <family val="2"/>
        <scheme val="minor"/>
      </rPr>
      <t>Other</t>
    </r>
  </si>
  <si>
    <r>
      <t xml:space="preserve">In the current membership year, has your organization started to explore or initiated a partnership with any of the following individuals or groups, as a result of your involvement in the center? Check all that apply. - Selected Choice = </t>
    </r>
    <r>
      <rPr>
        <b/>
        <sz val="11"/>
        <color theme="1"/>
        <rFont val="Calibri"/>
        <family val="2"/>
        <scheme val="minor"/>
      </rPr>
      <t>None of these</t>
    </r>
  </si>
  <si>
    <t>How have these new connections and partnerships benefited your organization (e.g., new business opportunities, access to resources or information, enhanced research capability, etc.)?</t>
  </si>
  <si>
    <r>
      <t xml:space="preserve">Please indicate the R&amp;D benefits your organization has received from access to Center research by estimating what percentage of the projects funded during the current membership year fall into each of the following categories (Total must sum to 100%): - </t>
    </r>
    <r>
      <rPr>
        <b/>
        <sz val="11"/>
        <color theme="1"/>
        <rFont val="Calibri"/>
        <family val="2"/>
        <scheme val="minor"/>
      </rPr>
      <t>Not Relevant Research:  % of projects that are probably not relevant to your organization's current or future needs</t>
    </r>
  </si>
  <si>
    <t>percentage ranging from 0 to 100</t>
  </si>
  <si>
    <r>
      <t xml:space="preserve">Please indicate the R&amp;D benefits your organization has received from access to Center research by estimating what percentage of the projects funded during the current membership year fall into each of the following categories (Total must sum to 100%): - </t>
    </r>
    <r>
      <rPr>
        <b/>
        <sz val="11"/>
        <color theme="1"/>
        <rFont val="Calibri"/>
        <family val="2"/>
        <scheme val="minor"/>
      </rPr>
      <t>Adjacent Research: % of projects that are potentially relevant to your organization's current or future needs, but in an area that is outside your organization's current focus</t>
    </r>
  </si>
  <si>
    <r>
      <t xml:space="preserve">Please indicate the R&amp;D benefits your organization has received from access to Center research by estimating what percentage of the projects funded during the current membership year fall into each of the following categories (Total must sum to 100%): - </t>
    </r>
    <r>
      <rPr>
        <b/>
        <sz val="11"/>
        <color theme="1"/>
        <rFont val="Calibri"/>
        <family val="2"/>
        <scheme val="minor"/>
      </rPr>
      <t>Core Research: % of projects so relevant to your organization's current or future needs that your organization would almost certainly have conducted or contracted out a similar project within the next couple years</t>
    </r>
  </si>
  <si>
    <r>
      <t xml:space="preserve">Please indicate the R&amp;D benefits your organization has received from access to Center research by estimating what percentage of the projects funded during the current membership year fall into each of the following categories (Total must sum to 100%): - </t>
    </r>
    <r>
      <rPr>
        <b/>
        <sz val="11"/>
        <color theme="1"/>
        <rFont val="Calibri"/>
        <family val="2"/>
        <scheme val="minor"/>
      </rPr>
      <t>Transformational Research: % of projects that are potentially relevant to your organization's current or future needs, but too risky/blue sky for internal investment</t>
    </r>
  </si>
  <si>
    <r>
      <t xml:space="preserve">Consider the center's research portfolio and specifically the projects in which your organization is most interested. In which of these ways, if any, have the center's research findings and outputs (including those from this year and any prior years) affected your organization's internal R&amp;D in the current membership year? Check all that apply.
Center research findings and outputs have: </t>
    </r>
    <r>
      <rPr>
        <b/>
        <sz val="11"/>
        <color theme="1"/>
        <rFont val="Calibri"/>
        <family val="2"/>
        <scheme val="minor"/>
      </rPr>
      <t>Helped accelerate the pace and/or completion of some R&amp;D projects now underway at (or contracted by) your organization</t>
    </r>
  </si>
  <si>
    <r>
      <t xml:space="preserve">Consider the center's research portfolio and specifically the projects in which your organization is most interested. In which of these ways, if any, have the center's research findings and outputs (including those from this year and any prior years) affected your organization's internal R&amp;D in the current membership year? Check all that apply.
Center research findings and outputs have: </t>
    </r>
    <r>
      <rPr>
        <b/>
        <sz val="11"/>
        <color theme="1"/>
        <rFont val="Calibri"/>
        <family val="2"/>
        <scheme val="minor"/>
      </rPr>
      <t>Helped your organization decide against starting one or more new R&amp;D projects that otherwise would have been initiated</t>
    </r>
  </si>
  <si>
    <r>
      <t xml:space="preserve">Consider the center's research portfolio and specifically the projects in which your organization is most interested. In which of these ways, if any, have the center's research findings and outputs (including those from this year and any prior years) affected your organization's internal R&amp;D in the current membership year? Check all that apply.
Center research findings and outputs have: </t>
    </r>
    <r>
      <rPr>
        <b/>
        <sz val="11"/>
        <color theme="1"/>
        <rFont val="Calibri"/>
        <family val="2"/>
        <scheme val="minor"/>
      </rPr>
      <t>Triggered development of new R&amp;D projects, or significantly redirected pending projects within your organization</t>
    </r>
  </si>
  <si>
    <r>
      <t xml:space="preserve">Consider the center's research portfolio and specifically the projects in which your organization is most interested. In which of these ways, if any, have the center's research findings and outputs (including those from this year and any prior years) affected your organization's internal R&amp;D in the current membership year? Check all that apply.
Center research findings and outputs have: </t>
    </r>
    <r>
      <rPr>
        <b/>
        <sz val="11"/>
        <color theme="1"/>
        <rFont val="Calibri"/>
        <family val="2"/>
        <scheme val="minor"/>
      </rPr>
      <t>Helped advanced the Technology Readiness Level of technology being developed within your organization</t>
    </r>
  </si>
  <si>
    <r>
      <t xml:space="preserve">Consider the center's research portfolio and specifically the projects in which your organization is most interested. In which of these ways, if any, have the center's research findings and outputs (including those from this year and any prior years) affected your organization's internal R&amp;D in the current membership year? Check all that apply.
Center research findings and outputs have: </t>
    </r>
    <r>
      <rPr>
        <b/>
        <sz val="11"/>
        <color theme="1"/>
        <rFont val="Calibri"/>
        <family val="2"/>
        <scheme val="minor"/>
      </rPr>
      <t xml:space="preserve"> None of these</t>
    </r>
  </si>
  <si>
    <t>Thinking about the R&amp;D benefits experienced by your organization, what has been the most important or significant impact? Please describe. If possible, provide a quantifiable measure of the economic value of that benefit (e.g., time saved, $ saved, $ invested, etc.).</t>
  </si>
  <si>
    <r>
      <t xml:space="preserve">During the current membership year, has your organization realized any technology or knowledge transfer benefits related to your participation in the Center? Check all that apply. Selected Choice = </t>
    </r>
    <r>
      <rPr>
        <b/>
        <sz val="11"/>
        <color theme="1"/>
        <rFont val="Calibri"/>
        <family val="2"/>
        <scheme val="minor"/>
      </rPr>
      <t>Accessed capabilities and insights (e.g., center facilities, equipment, faculty or student capabilities, insights from  other members, etc.) to which your firm would not otherwise have access</t>
    </r>
  </si>
  <si>
    <r>
      <t xml:space="preserve">During the current membership year, has your organization realized any technology or knowledge transfer benefits related to your participation in the Center? Check all that apply. Selected Choice = </t>
    </r>
    <r>
      <rPr>
        <b/>
        <sz val="11"/>
        <color theme="1"/>
        <rFont val="Calibri"/>
        <family val="2"/>
        <scheme val="minor"/>
      </rPr>
      <t xml:space="preserve">Licensed center’s IP  </t>
    </r>
  </si>
  <si>
    <r>
      <t xml:space="preserve">During the current membership year, has your organization realized any technology or knowledge transfer benefits related to your participation in the Center? Check all that apply. Selected Choice = </t>
    </r>
    <r>
      <rPr>
        <b/>
        <sz val="11"/>
        <color theme="1"/>
        <rFont val="Calibri"/>
        <family val="2"/>
        <scheme val="minor"/>
      </rPr>
      <t xml:space="preserve">Produced your own IP related to research at the center  </t>
    </r>
  </si>
  <si>
    <r>
      <t xml:space="preserve">During the current membership year, has your organization realized any technology or knowledge transfer benefits related to your participation in the Center? Check all that apply. Selected Choice = </t>
    </r>
    <r>
      <rPr>
        <b/>
        <sz val="11"/>
        <color theme="1"/>
        <rFont val="Calibri"/>
        <family val="2"/>
        <scheme val="minor"/>
      </rPr>
      <t xml:space="preserve">Helped your organization identify new applications for technology you  are trying to develop  </t>
    </r>
  </si>
  <si>
    <r>
      <t xml:space="preserve">During the current membership year, has your organization realized any technology or knowledge transfer benefits related to your participation in the Center? Check all that apply. Selected Choice = </t>
    </r>
    <r>
      <rPr>
        <b/>
        <sz val="11"/>
        <color theme="1"/>
        <rFont val="Calibri"/>
        <family val="2"/>
        <scheme val="minor"/>
      </rPr>
      <t xml:space="preserve">Helped your organization anticipate or address some regulatory issues in your industry  </t>
    </r>
  </si>
  <si>
    <r>
      <t xml:space="preserve">During the current membership year, has your organization realized any technology or knowledge transfer benefits related to your participation in the Center? Check all that apply. Selected Choice = </t>
    </r>
    <r>
      <rPr>
        <b/>
        <sz val="11"/>
        <color theme="1"/>
        <rFont val="Calibri"/>
        <family val="2"/>
        <scheme val="minor"/>
      </rPr>
      <t>None of these</t>
    </r>
  </si>
  <si>
    <r>
      <t>During the current membership year, has your organization realized any commercial or financial benefit that involved the translation of the center's current or prior years' research findings and outputs? Check all that apply. Selected Choice =</t>
    </r>
    <r>
      <rPr>
        <b/>
        <sz val="11"/>
        <color theme="1"/>
        <rFont val="Calibri"/>
        <family val="2"/>
        <scheme val="minor"/>
      </rPr>
      <t xml:space="preserve"> Launch new products or services based on what you learned from the center  </t>
    </r>
  </si>
  <si>
    <r>
      <t xml:space="preserve">During the current membership year, has your organization realized any commercial or financial benefit that involved the translation of the center's current or prior years' research findings and outputs? Check all that apply. Selected Choice = </t>
    </r>
    <r>
      <rPr>
        <b/>
        <sz val="11"/>
        <color theme="1"/>
        <rFont val="Calibri"/>
        <family val="2"/>
        <scheme val="minor"/>
      </rPr>
      <t xml:space="preserve">Improve existing products or services based on what you learned from the center  </t>
    </r>
  </si>
  <si>
    <r>
      <t xml:space="preserve">During the current membership year, has your organization realized any commercial or financial benefit that involved the translation of the center's current or prior years' research findings and outputs? Check all that apply. Selected Choice = </t>
    </r>
    <r>
      <rPr>
        <b/>
        <sz val="11"/>
        <color theme="1"/>
        <rFont val="Calibri"/>
        <family val="2"/>
        <scheme val="minor"/>
      </rPr>
      <t>Improve operational or manufacturing processes based on what you learned from the center</t>
    </r>
  </si>
  <si>
    <r>
      <t xml:space="preserve">During the current membership year, has your organization realized any commercial or financial benefit that involved the translation of the center's current or prior years' research findings and outputs? Check all that apply. Selected Choice = </t>
    </r>
    <r>
      <rPr>
        <b/>
        <sz val="11"/>
        <color theme="1"/>
        <rFont val="Calibri"/>
        <family val="2"/>
        <scheme val="minor"/>
      </rPr>
      <t>None of these</t>
    </r>
  </si>
  <si>
    <t>Would these commercial or financial benefits have been realized in the absence of the center?</t>
  </si>
  <si>
    <t>1 = No, the center played a critical role in realizing these benefits, 2 = Yes, but the benefits would have been delayed without the center’s involvement, 3 = Yes, the center had only limited influence on our ability to realize these benefits</t>
  </si>
  <si>
    <t>Have any of these technology translation-related benefits contributed to the addition of new jobs at your organization?</t>
  </si>
  <si>
    <t>Thinking about the technology translation benefits experienced by your organization, what has been the most important or significant impact? Please describe. If possible, provide a quantifiable measure of the economic value of that benefit (e.g., $s saved, time saved, waste/scrap reduced, etc.).</t>
  </si>
  <si>
    <t>How many years has your organization been a member in this center?</t>
  </si>
  <si>
    <t>What is your organization type/size?</t>
  </si>
  <si>
    <t>N hired</t>
  </si>
  <si>
    <t>Current Year SD</t>
  </si>
  <si>
    <t>Current Year N</t>
  </si>
  <si>
    <t>Current Year Percent</t>
  </si>
  <si>
    <t>company 21</t>
  </si>
  <si>
    <t>company 22</t>
  </si>
  <si>
    <t>company 23</t>
  </si>
  <si>
    <t>company 24</t>
  </si>
  <si>
    <t>company 25</t>
  </si>
  <si>
    <t>company 26</t>
  </si>
  <si>
    <t>company 27</t>
  </si>
  <si>
    <t>company 28</t>
  </si>
  <si>
    <t>company 29</t>
  </si>
  <si>
    <t>company 30</t>
  </si>
  <si>
    <t>company 31</t>
  </si>
  <si>
    <t>company 32</t>
  </si>
  <si>
    <t>company 33</t>
  </si>
  <si>
    <t>company 34</t>
  </si>
  <si>
    <t>company 35</t>
  </si>
  <si>
    <t>company 36</t>
  </si>
  <si>
    <t>company 37</t>
  </si>
  <si>
    <t>company 38</t>
  </si>
  <si>
    <t>company 39</t>
  </si>
  <si>
    <t>company 40</t>
  </si>
  <si>
    <t>company 41</t>
  </si>
  <si>
    <t>company 42</t>
  </si>
  <si>
    <t>company 43</t>
  </si>
  <si>
    <t>company 44</t>
  </si>
  <si>
    <t>company 45</t>
  </si>
  <si>
    <t>company 46</t>
  </si>
  <si>
    <t>company 47</t>
  </si>
  <si>
    <t>company 48</t>
  </si>
  <si>
    <t>company 49</t>
  </si>
  <si>
    <t>company 50</t>
  </si>
  <si>
    <t>= N of responses</t>
  </si>
  <si>
    <t>range box</t>
  </si>
  <si>
    <t>The possible range of valid values for specified survey items corresponds to the ranges listed in the purple "range" box, and is represented by the color-coding for each item.
Red Cells indicate a wrong value for that question.</t>
  </si>
  <si>
    <t>Missing Cases Sheet</t>
  </si>
  <si>
    <t>total(count)</t>
  </si>
  <si>
    <t>missing cases</t>
  </si>
  <si>
    <t>mis-keyed</t>
  </si>
  <si>
    <t xml:space="preserve">BENEFITS DATA ENTRY SHEET </t>
  </si>
  <si>
    <t>Accessed Capabilities &amp; Insights</t>
  </si>
  <si>
    <t>Licensed Center IP</t>
  </si>
  <si>
    <t>Counter factual</t>
  </si>
  <si>
    <t>COMPARATIVE NORMS SHEET</t>
  </si>
  <si>
    <t>1 = For Profit-Large (&gt;500employees), 2 = For Profit-Small (11-500 Employees), 3 = For Profit-Micro (&lt;10 employees), 4 = Government (Federal/State/Local), 5 = Non-Profit/Other</t>
  </si>
  <si>
    <t>RDQ3a$</t>
  </si>
  <si>
    <t>$ value of accelerated R&amp;D</t>
  </si>
  <si>
    <t>RDQ3b$</t>
  </si>
  <si>
    <t>RDQ3c$</t>
  </si>
  <si>
    <t>$ value of avoided R&amp;D</t>
  </si>
  <si>
    <t>$ value of stimulated R&amp;D</t>
  </si>
  <si>
    <t>CenterID</t>
  </si>
  <si>
    <t>Q1_1</t>
  </si>
  <si>
    <t>Q1_2</t>
  </si>
  <si>
    <t>Q1_3</t>
  </si>
  <si>
    <t>Q1_4</t>
  </si>
  <si>
    <t>Q1_4_TEXT</t>
  </si>
  <si>
    <t>Q1_5</t>
  </si>
  <si>
    <t>Q1_9</t>
  </si>
  <si>
    <t>Q2_1</t>
  </si>
  <si>
    <t>Q2_2</t>
  </si>
  <si>
    <t>Q2_3</t>
  </si>
  <si>
    <t>Q2_4</t>
  </si>
  <si>
    <t>Q3_1</t>
  </si>
  <si>
    <t>Q3_2</t>
  </si>
  <si>
    <t>Q3_3</t>
  </si>
  <si>
    <t>Q3_4</t>
  </si>
  <si>
    <t>Q3_9</t>
  </si>
  <si>
    <t>TTQ4_1</t>
  </si>
  <si>
    <t>TTQ4_2</t>
  </si>
  <si>
    <t>TTQ4_3</t>
  </si>
  <si>
    <t>TTQ4_4</t>
  </si>
  <si>
    <t>TTQ4_5</t>
  </si>
  <si>
    <t>TTQ4_9</t>
  </si>
  <si>
    <t>TTQ5a_1</t>
  </si>
  <si>
    <t>TTQ5a_2</t>
  </si>
  <si>
    <t>TTQ5a_3</t>
  </si>
  <si>
    <t>TTQ5a_9</t>
  </si>
  <si>
    <t>TTQ5b</t>
  </si>
  <si>
    <t>TTQ6</t>
  </si>
  <si>
    <t>Q7</t>
  </si>
  <si>
    <t>Qual Benefits</t>
  </si>
  <si>
    <t>1. Please indicate which of the following networking benefits listed below, if any, were realized by your organization in the last two years.</t>
  </si>
  <si>
    <t>Your organization has established new, valuable connections with other Center participants (industry, government, faculty, students, others)</t>
  </si>
  <si>
    <t>a.</t>
  </si>
  <si>
    <t>Your organization has developed partnerships with other IAB members (e.g., research partnership, collaboration, joint investment)</t>
  </si>
  <si>
    <t>Your organization has hired any students working on center research projects as a full-time employee, contractor, or intern.</t>
  </si>
  <si>
    <t xml:space="preserve">Your organization has developed partnerships with university faculty or research scientists (e.g., one-to-one research contract, collaboration </t>
  </si>
  <si>
    <t>on a grant, consulting)</t>
  </si>
  <si>
    <t xml:space="preserve">1d-text. If “yes” to “Hired any students working on center research projects as a full-time employee, contractor, or intern.” How many students hired? </t>
  </si>
  <si>
    <t>2. Please estimate what percentage of the current Center projects, fall into these four categories (Total must sum to 100%):</t>
  </si>
  <si>
    <r>
      <rPr>
        <u/>
        <sz val="10"/>
        <rFont val="Arial"/>
        <family val="2"/>
      </rPr>
      <t>Adjacent Research</t>
    </r>
    <r>
      <rPr>
        <sz val="10"/>
        <rFont val="Arial"/>
        <family val="2"/>
      </rPr>
      <t xml:space="preserve">: % of projects potentially relevant to your organization’s current or future needs, but in areas outside your organization’s </t>
    </r>
  </si>
  <si>
    <t xml:space="preserve">current R&amp;D priorities </t>
  </si>
  <si>
    <r>
      <rPr>
        <u/>
        <sz val="10"/>
        <rFont val="Arial"/>
        <family val="2"/>
      </rPr>
      <t>Core Research</t>
    </r>
    <r>
      <rPr>
        <sz val="10"/>
        <rFont val="Arial"/>
        <family val="2"/>
      </rPr>
      <t xml:space="preserve">: % of projects so central to your organization’s current or future needs that your organization would almost certainly have </t>
    </r>
  </si>
  <si>
    <t>conducted or contracted out a similar project within the next two years, if the project were not being conducted at the Center</t>
  </si>
  <si>
    <r>
      <rPr>
        <u/>
        <sz val="10"/>
        <rFont val="Arial"/>
        <family val="2"/>
      </rPr>
      <t>Transformational Research</t>
    </r>
    <r>
      <rPr>
        <sz val="10"/>
        <rFont val="Arial"/>
        <family val="2"/>
      </rPr>
      <t xml:space="preserve">: % of projects that are potentially relevant to your organization’s current or future needs, but too risky or "blue sky" </t>
    </r>
  </si>
  <si>
    <t xml:space="preserve">for internal investment </t>
  </si>
  <si>
    <t>Helped accelerate the pace and/or completion of  your organization’s ongoing internal (or externally contracted) R&amp;D projects</t>
  </si>
  <si>
    <t xml:space="preserve">Accessed capabilities and insights (research reports, datasets, software, Center facilities, equipment, faculty expertise, student capabilities, </t>
  </si>
  <si>
    <t xml:space="preserve">or insights from other members) </t>
  </si>
  <si>
    <t xml:space="preserve">Helped your organization anticipate or address some regulatory issues in your industry  </t>
  </si>
  <si>
    <t>3. How, if at all, have the Center's research findings and outputs (including those from prior years) affected your organization's internal R&amp;D in the last two years? Please mark all that apply.</t>
  </si>
  <si>
    <t>4. During the last two years, in which of these ways has your organization benefited from technology or knowledge transfer from the Center? Please mark all that apply.</t>
  </si>
  <si>
    <t>5a. During the last two years, has your organization realized any commercial or financial benefit that involved the translation of the center’s current or prior years’ research findings and outputs? Please mark all that apply.</t>
  </si>
  <si>
    <t>5b. [If yes to any] Would these commercial or financial benefits have been realized in the absence of the center?</t>
  </si>
  <si>
    <t>6. Have any of these technology translation-related benefits contributed to the addition of new jobs at your organization?</t>
  </si>
  <si>
    <t>8. How many years has your organization been a member in this center?</t>
  </si>
  <si>
    <t>9.  What is our organization type/size?</t>
  </si>
  <si>
    <t>7. Considering all of the networking, R&amp;D, technology transfer, and commercialization benefits your firm may have realized, what benefit(s) have been the most impactful to your organization? How so?</t>
  </si>
  <si>
    <t>No New Connections/ Partnerships</t>
  </si>
  <si>
    <t>2025 Industry Benefits Inventory</t>
  </si>
  <si>
    <t>Helped your organization identify new applications for technology you are trying to develop</t>
  </si>
  <si>
    <t>Research Cost Avoidance Estimate</t>
  </si>
  <si>
    <t>Research Cost avoidance (RCA) is defined as savings a member obtains by having “necessary” research projects performed by a center rather than performing them internally. The following RCA calculations are based on a member’s report of the number of projects they consider a “high enough priority they would conduct internally” (Q4c), number of scientist months it would take to complete a typical center project (Q1b), the cost of a scientist month (based on archival data), and cost of center membership (archival data).
Av.RCA member = (N of projects considered core (Q4c) * Median of months * Median cost per scientist month) – Primary Fee</t>
  </si>
  <si>
    <t>x</t>
  </si>
  <si>
    <t>=</t>
  </si>
  <si>
    <r>
      <t>Center Membership Fee</t>
    </r>
    <r>
      <rPr>
        <vertAlign val="superscript"/>
        <sz val="12"/>
        <color theme="1"/>
        <rFont val="Calibri"/>
        <family val="2"/>
        <scheme val="minor"/>
      </rPr>
      <t>3</t>
    </r>
  </si>
  <si>
    <r>
      <t>Cost of a scientist month</t>
    </r>
    <r>
      <rPr>
        <sz val="12"/>
        <color theme="1"/>
        <rFont val="Calibri"/>
        <family val="2"/>
        <scheme val="minor"/>
      </rPr>
      <t xml:space="preserve"> (constant value)</t>
    </r>
  </si>
  <si>
    <r>
      <t xml:space="preserve">N of scientist months </t>
    </r>
    <r>
      <rPr>
        <sz val="12"/>
        <color theme="1"/>
        <rFont val="Calibri"/>
        <family val="2"/>
        <scheme val="minor"/>
      </rPr>
      <t>(constant value)</t>
    </r>
  </si>
  <si>
    <r>
      <t>% of projects that are Core  (RDQ2c)</t>
    </r>
    <r>
      <rPr>
        <vertAlign val="superscript"/>
        <sz val="11"/>
        <color theme="1"/>
        <rFont val="Calibri"/>
        <family val="2"/>
        <scheme val="minor"/>
      </rPr>
      <t>2</t>
    </r>
  </si>
  <si>
    <r>
      <t xml:space="preserve">N of center projects </t>
    </r>
    <r>
      <rPr>
        <sz val="12"/>
        <color theme="1"/>
        <rFont val="Calibri"/>
        <family val="2"/>
        <scheme val="minor"/>
      </rPr>
      <t>(Q1c)</t>
    </r>
    <r>
      <rPr>
        <vertAlign val="superscript"/>
        <sz val="12"/>
        <color theme="1"/>
        <rFont val="Calibri"/>
        <family val="2"/>
        <scheme val="minor"/>
      </rPr>
      <t>1</t>
    </r>
    <r>
      <rPr>
        <sz val="12"/>
        <color theme="1"/>
        <rFont val="Calibri"/>
        <family val="2"/>
        <scheme val="minor"/>
      </rPr>
      <t xml:space="preserve"> </t>
    </r>
    <r>
      <rPr>
        <vertAlign val="subscript"/>
        <sz val="12"/>
        <color theme="1"/>
        <rFont val="Calibri"/>
        <family val="2"/>
        <scheme val="minor"/>
      </rPr>
      <t xml:space="preserve"> </t>
    </r>
  </si>
  <si>
    <t>RCA</t>
  </si>
  <si>
    <t>Member Name/ID</t>
  </si>
  <si>
    <r>
      <t xml:space="preserve">A Center level Mean and Sum are claculated at the bottom of the table below. </t>
    </r>
    <r>
      <rPr>
        <b/>
        <i/>
        <sz val="11"/>
        <color theme="1"/>
        <rFont val="Calibri"/>
        <family val="2"/>
        <scheme val="minor"/>
      </rPr>
      <t>PLEASE BE SURE TO INCLUDE MEMBERS WITH 0 RCA TO ENSURE THIS CALCULATION IS ACCURATE.</t>
    </r>
  </si>
  <si>
    <t>3: Enter Center's primary membership fee as reported in the most recently available Center Structural Data (variable name is fee_prim).</t>
  </si>
  <si>
    <t>2: Enter the percent of center projects the member reported as Core in the benefits survey (variable name is  RDQ2c).</t>
  </si>
  <si>
    <t>1: Enter the N of projects conducted by the center as reported in the most recently available Center Structural Information Data (Variable name is n_proj).</t>
  </si>
  <si>
    <t>Use the Calculator below to estimate the RCA for each of your members by entering the following information in the indicated spaces provided:</t>
  </si>
  <si>
    <t>Your Calculation:</t>
  </si>
  <si>
    <r>
      <t>C</t>
    </r>
    <r>
      <rPr>
        <vertAlign val="subscript"/>
        <sz val="12"/>
        <color theme="1"/>
        <rFont val="Calibri"/>
        <family val="2"/>
        <scheme val="minor"/>
      </rPr>
      <t>sm</t>
    </r>
  </si>
  <si>
    <r>
      <t>N</t>
    </r>
    <r>
      <rPr>
        <vertAlign val="subscript"/>
        <sz val="12"/>
        <color theme="1"/>
        <rFont val="Calibri"/>
        <family val="2"/>
        <scheme val="minor"/>
      </rPr>
      <t xml:space="preserve">SM </t>
    </r>
    <r>
      <rPr>
        <sz val="12"/>
        <color theme="1"/>
        <rFont val="Calibri"/>
        <family val="2"/>
        <scheme val="minor"/>
      </rPr>
      <t>(Historical 5-year Mean)</t>
    </r>
  </si>
  <si>
    <r>
      <t>Percent</t>
    </r>
    <r>
      <rPr>
        <vertAlign val="subscript"/>
        <sz val="11"/>
        <color theme="1"/>
        <rFont val="Calibri"/>
        <family val="2"/>
        <scheme val="minor"/>
      </rPr>
      <t xml:space="preserve">Core </t>
    </r>
    <r>
      <rPr>
        <sz val="10"/>
        <rFont val="Arial"/>
        <family val="2"/>
      </rPr>
      <t>(RDQ2c)</t>
    </r>
  </si>
  <si>
    <r>
      <t>N</t>
    </r>
    <r>
      <rPr>
        <vertAlign val="subscript"/>
        <sz val="12"/>
        <color theme="1"/>
        <rFont val="Calibri"/>
        <family val="2"/>
        <scheme val="minor"/>
      </rPr>
      <t xml:space="preserve">projects </t>
    </r>
    <r>
      <rPr>
        <sz val="12"/>
        <color theme="1"/>
        <rFont val="Calibri"/>
        <family val="2"/>
        <scheme val="minor"/>
      </rPr>
      <t xml:space="preserve">(CD N-Proj) </t>
    </r>
    <r>
      <rPr>
        <vertAlign val="subscript"/>
        <sz val="12"/>
        <color theme="1"/>
        <rFont val="Calibri"/>
        <family val="2"/>
        <scheme val="minor"/>
      </rPr>
      <t xml:space="preserve"> </t>
    </r>
  </si>
  <si>
    <r>
      <t>C</t>
    </r>
    <r>
      <rPr>
        <vertAlign val="subscript"/>
        <sz val="12"/>
        <color theme="1"/>
        <rFont val="Calibri"/>
        <family val="2"/>
        <scheme val="minor"/>
      </rPr>
      <t>f</t>
    </r>
  </si>
  <si>
    <t xml:space="preserve">Cost of a scientist month </t>
  </si>
  <si>
    <t xml:space="preserve">N of scientist months </t>
  </si>
  <si>
    <t>% of Projects that are Core</t>
  </si>
  <si>
    <t xml:space="preserve">N of center projects </t>
  </si>
  <si>
    <t>Firm's Cost</t>
  </si>
  <si>
    <t xml:space="preserve">PO Report (Appendix A): "Firm’s costs to carry out "Core" Center projects" </t>
  </si>
  <si>
    <t xml:space="preserve">Formula for calculating a member's cost of research projects conducted in a center </t>
  </si>
  <si>
    <r>
      <t>C</t>
    </r>
    <r>
      <rPr>
        <vertAlign val="subscript"/>
        <sz val="12"/>
        <color theme="1"/>
        <rFont val="Calibri"/>
        <family val="2"/>
        <scheme val="minor"/>
      </rPr>
      <t>c</t>
    </r>
  </si>
  <si>
    <r>
      <t>∑C</t>
    </r>
    <r>
      <rPr>
        <vertAlign val="subscript"/>
        <sz val="12"/>
        <color theme="1"/>
        <rFont val="Calibri"/>
        <family val="2"/>
        <scheme val="minor"/>
      </rPr>
      <t>f</t>
    </r>
  </si>
  <si>
    <t>Center Membership Fee</t>
  </si>
  <si>
    <t xml:space="preserve">Research Cost Avoidance </t>
  </si>
  <si>
    <t>PO Report: "Average dollar value of avoided projects per respondent organization"</t>
  </si>
  <si>
    <t>Research cost avoidance is defined as savings a firm obtains by having “necessary” research projects performed by a center rather than performing them internally.  A firm’s research cost avoidance (RCA) can be estimated by knowing a firm’s costs to carry out a project (Cf) and the cost of center membership (Cc)</t>
  </si>
  <si>
    <t>Calculation of Research Cost Avoidance</t>
  </si>
  <si>
    <t>Sum</t>
  </si>
  <si>
    <t>National</t>
  </si>
  <si>
    <t>Total</t>
  </si>
  <si>
    <t>Average</t>
  </si>
  <si>
    <t>Median</t>
  </si>
  <si>
    <t>Member level SD</t>
  </si>
  <si>
    <t>Center level SD</t>
  </si>
  <si>
    <t>a. Average estimated dollar value of avoided projects per respondent organization</t>
  </si>
  <si>
    <t>b. Total estimated dollar value (in thousands) of avoided projects by respondent organizations</t>
  </si>
  <si>
    <t>3a-c text. If “yes” to “3a. Accelerated R&amp;D, 3b. Avoided R&amp;D, or 3c. Stimulated R&amp;D, Taking into account personnel, facility and related costs, please estimate how much money saved or invested</t>
  </si>
  <si>
    <t>Estimated money saved on accelerated/completed projects per respondent organization</t>
  </si>
  <si>
    <t>Estimated money saved on avoided projects per respondent organization</t>
  </si>
  <si>
    <t>Estimated money invested in stimulated projects per respondent organization</t>
  </si>
  <si>
    <t>CENTER NAME</t>
  </si>
  <si>
    <t>Respondents: Feedback Provided by X of X Firms Contacted</t>
  </si>
  <si>
    <t>Paste data into the BENEFITS DATA ENTRY SHEET to the right. 
Be sure to enter a SurveyID for each respondent to ensure all formulas work correctly
Enter your center's previous year stats in the COMPARATIVE NORMS SHEET at the bottom of this page. Be sure to enter the appropriate stats in each green cell in that section. 
The template is pre-populated with national norms from FY2024 (the most recently available data).
Be sure to update the Center name and response rate on the Quant report tab. 
Be sure to check for and delete blanks on the Qual report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</si>
</sst>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
    <numFmt numFmtId="166" formatCode="0.0"/>
    <numFmt numFmtId="167" formatCode="0.0%"/>
    <numFmt numFmtId="168" formatCode="_(&quot;$&quot;* #,##0_);_(&quot;$&quot;* \(#,##0\);_(&quot;$&quot;* &quot;-&quot;??_);_(@_)"/>
    <numFmt numFmtId="169" formatCode="_([$$-409]* #,##0_);_([$$-409]* \(#,##0\);_([$$-409]* &quot;-&quot;??_);_(@_)"/>
  </numFmts>
  <fonts count="49" x14ac:knownFonts="1">
    <font>
      <sz val="10"/>
      <name val="Arial"/>
    </font>
    <font>
      <sz val="11"/>
      <color theme="1"/>
      <name val="Calibri"/>
      <family val="2"/>
      <scheme val="minor"/>
    </font>
    <font>
      <sz val="11"/>
      <color theme="1"/>
      <name val="Calibri"/>
      <family val="2"/>
      <scheme val="minor"/>
    </font>
    <font>
      <sz val="10"/>
      <name val="Arial"/>
      <family val="2"/>
    </font>
    <font>
      <b/>
      <sz val="7"/>
      <name val="Arial"/>
      <family val="2"/>
    </font>
    <font>
      <b/>
      <sz val="8"/>
      <name val="Arial"/>
      <family val="2"/>
    </font>
    <font>
      <b/>
      <sz val="10"/>
      <name val="Arial"/>
      <family val="2"/>
    </font>
    <font>
      <b/>
      <sz val="11"/>
      <color indexed="39"/>
      <name val="Arial"/>
      <family val="2"/>
    </font>
    <font>
      <b/>
      <sz val="10"/>
      <color indexed="39"/>
      <name val="Arial"/>
      <family val="2"/>
    </font>
    <font>
      <b/>
      <u/>
      <sz val="10"/>
      <name val="Arial"/>
      <family val="2"/>
    </font>
    <font>
      <sz val="8"/>
      <name val="Arial"/>
      <family val="2"/>
    </font>
    <font>
      <sz val="10"/>
      <name val="Arial"/>
      <family val="2"/>
    </font>
    <font>
      <b/>
      <sz val="12"/>
      <name val="Arial"/>
      <family val="2"/>
    </font>
    <font>
      <b/>
      <sz val="9"/>
      <name val="Arial"/>
      <family val="2"/>
    </font>
    <font>
      <sz val="12"/>
      <name val="Arial"/>
      <family val="2"/>
    </font>
    <font>
      <b/>
      <sz val="26"/>
      <color indexed="39"/>
      <name val="Arial"/>
      <family val="2"/>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u/>
      <sz val="10"/>
      <name val="Arial"/>
      <family val="2"/>
    </font>
    <font>
      <b/>
      <sz val="10"/>
      <color indexed="13"/>
      <name val="Arial"/>
      <family val="2"/>
    </font>
    <font>
      <sz val="10"/>
      <color indexed="13"/>
      <name val="Arial"/>
      <family val="2"/>
    </font>
    <font>
      <b/>
      <sz val="11"/>
      <color rgb="FFFFFF00"/>
      <name val="Arial"/>
      <family val="2"/>
    </font>
    <font>
      <b/>
      <sz val="12"/>
      <color indexed="39"/>
      <name val="Arial"/>
      <family val="2"/>
    </font>
    <font>
      <b/>
      <sz val="10"/>
      <color rgb="FFFF0000"/>
      <name val="Arial"/>
      <family val="2"/>
    </font>
    <font>
      <sz val="10"/>
      <name val="Arial"/>
      <family val="2"/>
    </font>
    <font>
      <sz val="10"/>
      <color rgb="FFFF0000"/>
      <name val="Arial"/>
      <family val="2"/>
    </font>
    <fon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vertAlign val="subscript"/>
      <sz val="12"/>
      <color theme="1"/>
      <name val="Calibri"/>
      <family val="2"/>
      <scheme val="minor"/>
    </font>
    <font>
      <b/>
      <i/>
      <sz val="11"/>
      <color theme="1"/>
      <name val="Calibri"/>
      <family val="2"/>
      <scheme val="minor"/>
    </font>
    <font>
      <vertAlign val="subscript"/>
      <sz val="11"/>
      <color theme="1"/>
      <name val="Calibri"/>
      <family val="2"/>
      <scheme val="minor"/>
    </font>
    <font>
      <b/>
      <sz val="7"/>
      <color rgb="FFFF0000"/>
      <name val="Arial"/>
      <family val="2"/>
    </font>
    <font>
      <b/>
      <sz val="8"/>
      <color rgb="FFFF0000"/>
      <name val="Arial"/>
      <family val="2"/>
    </font>
  </fonts>
  <fills count="48">
    <fill>
      <patternFill patternType="none"/>
    </fill>
    <fill>
      <patternFill patternType="gray125"/>
    </fill>
    <fill>
      <patternFill patternType="solid">
        <fgColor indexed="43"/>
        <bgColor indexed="64"/>
      </patternFill>
    </fill>
    <fill>
      <patternFill patternType="solid">
        <fgColor rgb="FF00B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0.249977111117893"/>
        <bgColor indexed="64"/>
      </patternFill>
    </fill>
    <fill>
      <patternFill patternType="solid">
        <fgColor indexed="15"/>
        <bgColor indexed="64"/>
      </patternFill>
    </fill>
    <fill>
      <patternFill patternType="solid">
        <fgColor indexed="20"/>
        <bgColor indexed="64"/>
      </patternFill>
    </fill>
    <fill>
      <patternFill patternType="solid">
        <fgColor rgb="FF7030A0"/>
        <bgColor indexed="64"/>
      </patternFill>
    </fill>
    <fill>
      <patternFill patternType="solid">
        <fgColor rgb="FFFFFF00"/>
        <bgColor indexed="64"/>
      </patternFill>
    </fill>
    <fill>
      <patternFill patternType="solid">
        <fgColor indexed="35"/>
        <bgColor indexed="64"/>
      </patternFill>
    </fill>
    <fill>
      <patternFill patternType="solid">
        <fgColor indexed="42"/>
        <bgColor indexed="64"/>
      </patternFill>
    </fill>
    <fill>
      <patternFill patternType="solid">
        <fgColor theme="7"/>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FF9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top/>
      <bottom/>
      <diagonal/>
    </border>
    <border>
      <left style="thin">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ck">
        <color indexed="64"/>
      </left>
      <right/>
      <top/>
      <bottom/>
      <diagonal/>
    </border>
    <border>
      <left/>
      <right style="thick">
        <color indexed="64"/>
      </right>
      <top/>
      <bottom/>
      <diagonal/>
    </border>
    <border>
      <left style="double">
        <color indexed="64"/>
      </left>
      <right style="double">
        <color indexed="64"/>
      </right>
      <top style="double">
        <color indexed="64"/>
      </top>
      <bottom style="double">
        <color indexed="64"/>
      </bottom>
      <diagonal/>
    </border>
  </borders>
  <cellStyleXfs count="47">
    <xf numFmtId="0" fontId="0" fillId="0" borderId="0"/>
    <xf numFmtId="0" fontId="17" fillId="0" borderId="0" applyNumberFormat="0" applyFill="0" applyBorder="0" applyAlignment="0" applyProtection="0"/>
    <xf numFmtId="0" fontId="18" fillId="0" borderId="21" applyNumberFormat="0" applyFill="0" applyAlignment="0" applyProtection="0"/>
    <xf numFmtId="0" fontId="19" fillId="0" borderId="22" applyNumberFormat="0" applyFill="0" applyAlignment="0" applyProtection="0"/>
    <xf numFmtId="0" fontId="20" fillId="0" borderId="23"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24" applyNumberFormat="0" applyAlignment="0" applyProtection="0"/>
    <xf numFmtId="0" fontId="25" fillId="8" borderId="25" applyNumberFormat="0" applyAlignment="0" applyProtection="0"/>
    <xf numFmtId="0" fontId="26" fillId="8" borderId="24" applyNumberFormat="0" applyAlignment="0" applyProtection="0"/>
    <xf numFmtId="0" fontId="27" fillId="0" borderId="26" applyNumberFormat="0" applyFill="0" applyAlignment="0" applyProtection="0"/>
    <xf numFmtId="0" fontId="28" fillId="9" borderId="2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6" fillId="0" borderId="29" applyNumberFormat="0" applyFill="0" applyAlignment="0" applyProtection="0"/>
    <xf numFmtId="0" fontId="31"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1" fillId="34" borderId="0" applyNumberFormat="0" applyBorder="0" applyAlignment="0" applyProtection="0"/>
    <xf numFmtId="0" fontId="2" fillId="0" borderId="0"/>
    <xf numFmtId="0" fontId="2" fillId="10" borderId="28" applyNumberFormat="0" applyFont="0" applyAlignment="0" applyProtection="0"/>
    <xf numFmtId="9" fontId="32" fillId="0" borderId="0" applyFont="0" applyFill="0" applyBorder="0" applyAlignment="0" applyProtection="0"/>
    <xf numFmtId="44" fontId="39" fillId="0" borderId="0" applyFont="0" applyFill="0" applyBorder="0" applyAlignment="0" applyProtection="0"/>
    <xf numFmtId="0" fontId="1" fillId="0" borderId="0"/>
    <xf numFmtId="44" fontId="1" fillId="0" borderId="0" applyFont="0" applyFill="0" applyBorder="0" applyAlignment="0" applyProtection="0"/>
  </cellStyleXfs>
  <cellXfs count="244">
    <xf numFmtId="0" fontId="0" fillId="0" borderId="0" xfId="0"/>
    <xf numFmtId="0" fontId="0" fillId="0" borderId="0" xfId="0" applyAlignment="1">
      <alignment horizontal="center"/>
    </xf>
    <xf numFmtId="0" fontId="8"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5" fillId="2" borderId="5" xfId="0" applyFont="1" applyFill="1" applyBorder="1" applyAlignment="1">
      <alignment horizontal="center" textRotation="180"/>
    </xf>
    <xf numFmtId="0" fontId="10" fillId="0" borderId="0" xfId="0" applyFont="1" applyAlignment="1">
      <alignment horizontal="center"/>
    </xf>
    <xf numFmtId="0" fontId="6" fillId="0" borderId="0" xfId="0" applyFont="1"/>
    <xf numFmtId="0" fontId="6" fillId="0" borderId="4" xfId="0" applyFont="1" applyBorder="1" applyAlignment="1">
      <alignment horizontal="center"/>
    </xf>
    <xf numFmtId="0" fontId="0" fillId="0" borderId="4" xfId="0" applyBorder="1" applyAlignment="1">
      <alignment horizontal="center"/>
    </xf>
    <xf numFmtId="165" fontId="0" fillId="0" borderId="0" xfId="0" applyNumberFormat="1" applyAlignment="1">
      <alignment horizontal="center"/>
    </xf>
    <xf numFmtId="2" fontId="6" fillId="0" borderId="8" xfId="0" applyNumberFormat="1" applyFont="1" applyBorder="1" applyAlignment="1">
      <alignment horizontal="center"/>
    </xf>
    <xf numFmtId="0" fontId="0" fillId="0" borderId="8" xfId="0" applyBorder="1"/>
    <xf numFmtId="0" fontId="5" fillId="0" borderId="0" xfId="0" applyFont="1" applyAlignment="1">
      <alignment horizontal="center" textRotation="180"/>
    </xf>
    <xf numFmtId="0" fontId="0" fillId="0" borderId="7" xfId="0" applyBorder="1"/>
    <xf numFmtId="0" fontId="9" fillId="0" borderId="10" xfId="0" applyFont="1" applyBorder="1" applyAlignment="1">
      <alignment horizontal="center"/>
    </xf>
    <xf numFmtId="0" fontId="9" fillId="0" borderId="7" xfId="0" applyFont="1" applyBorder="1" applyAlignment="1">
      <alignment horizontal="center"/>
    </xf>
    <xf numFmtId="2" fontId="6" fillId="0" borderId="10" xfId="0" applyNumberFormat="1" applyFont="1" applyBorder="1" applyAlignment="1">
      <alignment horizontal="center"/>
    </xf>
    <xf numFmtId="2" fontId="6" fillId="0" borderId="0" xfId="0" applyNumberFormat="1" applyFont="1" applyAlignment="1">
      <alignment horizontal="center"/>
    </xf>
    <xf numFmtId="0" fontId="6" fillId="0" borderId="0" xfId="0" applyFont="1" applyAlignment="1">
      <alignment horizontal="center"/>
    </xf>
    <xf numFmtId="0" fontId="0" fillId="0" borderId="4" xfId="0" applyBorder="1"/>
    <xf numFmtId="0" fontId="9" fillId="0" borderId="0" xfId="0" applyFont="1" applyAlignment="1">
      <alignment horizontal="center"/>
    </xf>
    <xf numFmtId="0" fontId="0" fillId="0" borderId="8" xfId="0" applyBorder="1" applyAlignment="1">
      <alignment horizontal="center"/>
    </xf>
    <xf numFmtId="0" fontId="0" fillId="0" borderId="16" xfId="0" applyBorder="1"/>
    <xf numFmtId="165" fontId="0" fillId="0" borderId="7" xfId="0" applyNumberFormat="1" applyBorder="1" applyAlignment="1">
      <alignment horizontal="center"/>
    </xf>
    <xf numFmtId="0" fontId="12" fillId="0" borderId="0" xfId="0" applyFont="1"/>
    <xf numFmtId="2" fontId="6" fillId="0" borderId="7" xfId="0" applyNumberFormat="1" applyFont="1" applyBorder="1" applyAlignment="1">
      <alignment horizontal="center"/>
    </xf>
    <xf numFmtId="166" fontId="0" fillId="0" borderId="0" xfId="0" applyNumberFormat="1" applyAlignment="1">
      <alignment horizontal="center"/>
    </xf>
    <xf numFmtId="166" fontId="0" fillId="0" borderId="0" xfId="0" applyNumberFormat="1"/>
    <xf numFmtId="166" fontId="0" fillId="0" borderId="7" xfId="0" applyNumberFormat="1" applyBorder="1" applyAlignment="1">
      <alignment horizontal="center"/>
    </xf>
    <xf numFmtId="0" fontId="6" fillId="0" borderId="19" xfId="0" applyFont="1" applyBorder="1" applyAlignment="1">
      <alignment horizontal="center"/>
    </xf>
    <xf numFmtId="0" fontId="11" fillId="0" borderId="0" xfId="0" applyFont="1" applyAlignment="1">
      <alignment horizontal="center" vertical="center"/>
    </xf>
    <xf numFmtId="0" fontId="3" fillId="0" borderId="4" xfId="0" applyFont="1" applyBorder="1"/>
    <xf numFmtId="0" fontId="3" fillId="0" borderId="0" xfId="0" applyFont="1"/>
    <xf numFmtId="0" fontId="5" fillId="2" borderId="9" xfId="0" applyFont="1" applyFill="1" applyBorder="1" applyAlignment="1">
      <alignment horizontal="center" textRotation="180"/>
    </xf>
    <xf numFmtId="0" fontId="0" fillId="2" borderId="9" xfId="0" applyFill="1" applyBorder="1" applyAlignment="1">
      <alignment horizontal="center"/>
    </xf>
    <xf numFmtId="0" fontId="0" fillId="3" borderId="1" xfId="0" applyFill="1" applyBorder="1" applyAlignment="1">
      <alignment horizontal="center"/>
    </xf>
    <xf numFmtId="0" fontId="0" fillId="0" borderId="7" xfId="0" applyBorder="1" applyAlignment="1">
      <alignment horizontal="center"/>
    </xf>
    <xf numFmtId="0" fontId="3" fillId="0" borderId="4" xfId="0" applyFont="1" applyBorder="1" applyAlignment="1">
      <alignment horizontal="left"/>
    </xf>
    <xf numFmtId="0" fontId="9" fillId="0" borderId="18" xfId="0" applyFont="1" applyBorder="1" applyAlignment="1">
      <alignment horizontal="center"/>
    </xf>
    <xf numFmtId="0" fontId="9" fillId="0" borderId="11" xfId="0" applyFont="1" applyBorder="1" applyAlignment="1">
      <alignment horizontal="center"/>
    </xf>
    <xf numFmtId="0" fontId="9" fillId="0" borderId="8" xfId="0" applyFont="1" applyBorder="1" applyAlignment="1">
      <alignment horizontal="center"/>
    </xf>
    <xf numFmtId="0" fontId="9" fillId="0" borderId="12" xfId="0" applyFont="1" applyBorder="1" applyAlignment="1">
      <alignment horizontal="center"/>
    </xf>
    <xf numFmtId="2" fontId="6" fillId="0" borderId="11" xfId="0" applyNumberFormat="1" applyFont="1" applyBorder="1" applyAlignment="1">
      <alignment horizontal="center"/>
    </xf>
    <xf numFmtId="0" fontId="14" fillId="0" borderId="0" xfId="0" applyFont="1"/>
    <xf numFmtId="0" fontId="6" fillId="0" borderId="2" xfId="0" applyFont="1" applyBorder="1" applyAlignment="1">
      <alignment horizontal="center"/>
    </xf>
    <xf numFmtId="0" fontId="6" fillId="0" borderId="10" xfId="0" applyFont="1" applyBorder="1" applyAlignment="1">
      <alignment horizontal="center"/>
    </xf>
    <xf numFmtId="0" fontId="3" fillId="0" borderId="7" xfId="0" applyFont="1" applyBorder="1"/>
    <xf numFmtId="0" fontId="0" fillId="0" borderId="2" xfId="0" applyBorder="1"/>
    <xf numFmtId="2" fontId="6" fillId="0" borderId="12" xfId="0" applyNumberFormat="1" applyFont="1" applyBorder="1" applyAlignment="1">
      <alignment horizontal="center"/>
    </xf>
    <xf numFmtId="0" fontId="3" fillId="0" borderId="2" xfId="0" applyFont="1" applyBorder="1"/>
    <xf numFmtId="0" fontId="3" fillId="0" borderId="0" xfId="0" applyFont="1" applyAlignment="1">
      <alignment horizontal="center" vertical="center"/>
    </xf>
    <xf numFmtId="0" fontId="0" fillId="0" borderId="11" xfId="0" applyBorder="1"/>
    <xf numFmtId="0" fontId="0" fillId="0" borderId="15" xfId="0" applyBorder="1"/>
    <xf numFmtId="165" fontId="0" fillId="0" borderId="4" xfId="0" applyNumberFormat="1" applyBorder="1" applyAlignment="1">
      <alignment horizontal="center"/>
    </xf>
    <xf numFmtId="166" fontId="0" fillId="0" borderId="4" xfId="0" applyNumberFormat="1" applyBorder="1" applyAlignment="1">
      <alignment horizontal="center"/>
    </xf>
    <xf numFmtId="2" fontId="6" fillId="0" borderId="4" xfId="0" applyNumberFormat="1" applyFont="1" applyBorder="1" applyAlignment="1">
      <alignment horizontal="center"/>
    </xf>
    <xf numFmtId="0" fontId="0" fillId="2" borderId="1" xfId="0" applyFill="1" applyBorder="1" applyAlignment="1">
      <alignment horizontal="center"/>
    </xf>
    <xf numFmtId="0" fontId="0" fillId="2" borderId="0" xfId="0" applyFill="1" applyAlignment="1">
      <alignment horizontal="center"/>
    </xf>
    <xf numFmtId="167" fontId="6" fillId="0" borderId="0" xfId="43" applyNumberFormat="1" applyFont="1" applyFill="1" applyBorder="1" applyAlignment="1">
      <alignment horizontal="center"/>
    </xf>
    <xf numFmtId="1" fontId="6" fillId="0" borderId="8" xfId="0" applyNumberFormat="1" applyFont="1" applyBorder="1" applyAlignment="1">
      <alignment horizontal="center"/>
    </xf>
    <xf numFmtId="1" fontId="6" fillId="0" borderId="11" xfId="0" applyNumberFormat="1" applyFont="1" applyBorder="1" applyAlignment="1">
      <alignment horizontal="center"/>
    </xf>
    <xf numFmtId="0" fontId="3" fillId="3" borderId="1" xfId="0" applyFont="1" applyFill="1" applyBorder="1" applyAlignment="1">
      <alignment horizontal="center"/>
    </xf>
    <xf numFmtId="167" fontId="6" fillId="0" borderId="0" xfId="43" applyNumberFormat="1" applyFont="1" applyFill="1" applyAlignment="1">
      <alignment horizontal="center"/>
    </xf>
    <xf numFmtId="167" fontId="6" fillId="0" borderId="10" xfId="43" applyNumberFormat="1" applyFont="1" applyFill="1" applyBorder="1" applyAlignment="1">
      <alignment horizontal="center"/>
    </xf>
    <xf numFmtId="167" fontId="6" fillId="0" borderId="8" xfId="43" applyNumberFormat="1" applyFont="1" applyFill="1" applyBorder="1" applyAlignment="1">
      <alignment horizontal="center"/>
    </xf>
    <xf numFmtId="1" fontId="6" fillId="0" borderId="0" xfId="0" applyNumberFormat="1" applyFont="1" applyAlignment="1">
      <alignment horizontal="center"/>
    </xf>
    <xf numFmtId="167" fontId="0" fillId="0" borderId="0" xfId="43" applyNumberFormat="1" applyFont="1" applyFill="1" applyBorder="1" applyAlignment="1">
      <alignment horizontal="center"/>
    </xf>
    <xf numFmtId="2" fontId="0" fillId="0" borderId="0" xfId="0" applyNumberFormat="1"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2" borderId="7" xfId="0" applyFill="1" applyBorder="1" applyAlignment="1">
      <alignment horizontal="center"/>
    </xf>
    <xf numFmtId="167" fontId="0" fillId="0" borderId="0" xfId="43" applyNumberFormat="1" applyFont="1" applyFill="1" applyAlignment="1">
      <alignment horizontal="center"/>
    </xf>
    <xf numFmtId="167" fontId="3" fillId="0" borderId="0" xfId="43" applyNumberFormat="1" applyFont="1" applyFill="1" applyAlignment="1">
      <alignment horizontal="center"/>
    </xf>
    <xf numFmtId="167" fontId="0" fillId="0" borderId="0" xfId="0" applyNumberFormat="1" applyAlignment="1">
      <alignment horizontal="center"/>
    </xf>
    <xf numFmtId="0" fontId="4" fillId="2" borderId="3" xfId="0" applyFont="1" applyFill="1" applyBorder="1" applyAlignment="1">
      <alignment horizontal="center" textRotation="180"/>
    </xf>
    <xf numFmtId="0" fontId="16" fillId="36" borderId="0" xfId="0" applyFont="1" applyFill="1" applyAlignment="1">
      <alignment wrapText="1"/>
    </xf>
    <xf numFmtId="0" fontId="0" fillId="0" borderId="0" xfId="0" applyAlignment="1">
      <alignment wrapText="1"/>
    </xf>
    <xf numFmtId="0" fontId="3" fillId="0" borderId="0" xfId="0" applyFont="1" applyAlignment="1">
      <alignment wrapText="1"/>
    </xf>
    <xf numFmtId="0" fontId="5" fillId="2" borderId="1" xfId="0" applyFont="1" applyFill="1" applyBorder="1" applyAlignment="1">
      <alignment horizontal="center"/>
    </xf>
    <xf numFmtId="0" fontId="5" fillId="2" borderId="5" xfId="0" applyFont="1" applyFill="1" applyBorder="1" applyAlignment="1">
      <alignment horizontal="center"/>
    </xf>
    <xf numFmtId="0" fontId="0" fillId="37" borderId="0" xfId="0" applyFill="1" applyAlignment="1">
      <alignment horizontal="center"/>
    </xf>
    <xf numFmtId="164" fontId="34" fillId="38" borderId="33" xfId="0" applyNumberFormat="1" applyFont="1" applyFill="1" applyBorder="1" applyAlignment="1">
      <alignment horizontal="left"/>
    </xf>
    <xf numFmtId="164" fontId="0" fillId="38" borderId="3" xfId="0" applyNumberFormat="1" applyFill="1" applyBorder="1" applyAlignment="1">
      <alignment horizontal="center"/>
    </xf>
    <xf numFmtId="0" fontId="7" fillId="2" borderId="0" xfId="0" quotePrefix="1" applyFont="1" applyFill="1" applyAlignment="1">
      <alignment horizontal="left"/>
    </xf>
    <xf numFmtId="0" fontId="35" fillId="38" borderId="33" xfId="0" applyFont="1" applyFill="1" applyBorder="1" applyAlignment="1">
      <alignment horizontal="center"/>
    </xf>
    <xf numFmtId="0" fontId="36" fillId="39" borderId="7" xfId="0" applyFont="1" applyFill="1" applyBorder="1" applyAlignment="1">
      <alignment horizontal="center"/>
    </xf>
    <xf numFmtId="0" fontId="0" fillId="35" borderId="32" xfId="0" applyFill="1" applyBorder="1" applyAlignment="1">
      <alignment horizontal="center"/>
    </xf>
    <xf numFmtId="0" fontId="0" fillId="40" borderId="32" xfId="0" applyFill="1" applyBorder="1" applyAlignment="1">
      <alignment horizontal="center"/>
    </xf>
    <xf numFmtId="0" fontId="36" fillId="39" borderId="4" xfId="0" applyFont="1" applyFill="1" applyBorder="1" applyAlignment="1">
      <alignment horizontal="center"/>
    </xf>
    <xf numFmtId="164" fontId="0" fillId="2" borderId="0" xfId="0" applyNumberFormat="1" applyFill="1" applyAlignment="1">
      <alignment horizontal="center"/>
    </xf>
    <xf numFmtId="0" fontId="3" fillId="40" borderId="6" xfId="0" applyFont="1" applyFill="1" applyBorder="1" applyAlignment="1">
      <alignment horizontal="center"/>
    </xf>
    <xf numFmtId="0" fontId="3" fillId="35" borderId="6" xfId="0" applyFont="1" applyFill="1" applyBorder="1" applyAlignment="1">
      <alignment horizontal="center"/>
    </xf>
    <xf numFmtId="0" fontId="0" fillId="35" borderId="6" xfId="0" applyFill="1" applyBorder="1" applyAlignment="1">
      <alignment horizontal="center"/>
    </xf>
    <xf numFmtId="0" fontId="36" fillId="39" borderId="2" xfId="0" applyFont="1" applyFill="1" applyBorder="1" applyAlignment="1">
      <alignment horizontal="center"/>
    </xf>
    <xf numFmtId="0" fontId="0" fillId="35" borderId="20" xfId="0" applyFill="1" applyBorder="1" applyAlignment="1">
      <alignment horizontal="center"/>
    </xf>
    <xf numFmtId="0" fontId="0" fillId="41" borderId="4" xfId="0" applyFill="1" applyBorder="1" applyAlignment="1">
      <alignment horizontal="center"/>
    </xf>
    <xf numFmtId="0" fontId="0" fillId="42" borderId="0" xfId="0" applyFill="1" applyAlignment="1">
      <alignment horizontal="center"/>
    </xf>
    <xf numFmtId="0" fontId="6" fillId="42" borderId="0" xfId="0" applyFont="1" applyFill="1"/>
    <xf numFmtId="0" fontId="6" fillId="42" borderId="0" xfId="0" applyFont="1" applyFill="1" applyAlignment="1">
      <alignment horizontal="left"/>
    </xf>
    <xf numFmtId="0" fontId="3" fillId="42" borderId="0" xfId="0" applyFont="1" applyFill="1" applyAlignment="1">
      <alignment horizontal="center"/>
    </xf>
    <xf numFmtId="0" fontId="0" fillId="0" borderId="18" xfId="0" applyBorder="1"/>
    <xf numFmtId="0" fontId="12" fillId="0" borderId="0" xfId="0" applyFont="1" applyAlignment="1">
      <alignment wrapText="1"/>
    </xf>
    <xf numFmtId="0" fontId="14" fillId="0" borderId="0" xfId="0" applyFont="1" applyAlignment="1">
      <alignment wrapText="1"/>
    </xf>
    <xf numFmtId="166" fontId="0" fillId="0" borderId="0" xfId="0" applyNumberFormat="1" applyAlignment="1">
      <alignment wrapText="1"/>
    </xf>
    <xf numFmtId="0" fontId="6" fillId="0" borderId="0" xfId="0" applyFont="1" applyAlignment="1">
      <alignment horizontal="center" wrapText="1"/>
    </xf>
    <xf numFmtId="0" fontId="3" fillId="0" borderId="0" xfId="0" quotePrefix="1" applyFont="1" applyAlignment="1">
      <alignment horizontal="right" wrapText="1"/>
    </xf>
    <xf numFmtId="0" fontId="3" fillId="0" borderId="0" xfId="0" quotePrefix="1" applyFont="1" applyAlignment="1">
      <alignment horizontal="left" wrapText="1"/>
    </xf>
    <xf numFmtId="167" fontId="3" fillId="3" borderId="1" xfId="43" applyNumberFormat="1" applyFont="1" applyFill="1" applyBorder="1" applyAlignment="1">
      <alignment horizontal="center"/>
    </xf>
    <xf numFmtId="167" fontId="3" fillId="3" borderId="1" xfId="0" applyNumberFormat="1" applyFont="1" applyFill="1" applyBorder="1" applyAlignment="1">
      <alignment horizontal="center"/>
    </xf>
    <xf numFmtId="10" fontId="6" fillId="0" borderId="10" xfId="43" applyNumberFormat="1" applyFont="1" applyFill="1" applyBorder="1" applyAlignment="1">
      <alignment horizontal="center"/>
    </xf>
    <xf numFmtId="10" fontId="6" fillId="0" borderId="0" xfId="43" applyNumberFormat="1" applyFont="1" applyFill="1" applyBorder="1" applyAlignment="1">
      <alignment horizontal="center"/>
    </xf>
    <xf numFmtId="0" fontId="15" fillId="37" borderId="5" xfId="0" applyFont="1" applyFill="1" applyBorder="1"/>
    <xf numFmtId="0" fontId="15" fillId="37" borderId="4" xfId="0" applyFont="1" applyFill="1" applyBorder="1"/>
    <xf numFmtId="0" fontId="37" fillId="37" borderId="4" xfId="0" applyFont="1" applyFill="1" applyBorder="1"/>
    <xf numFmtId="0" fontId="37" fillId="37" borderId="35" xfId="0" applyFont="1" applyFill="1" applyBorder="1"/>
    <xf numFmtId="0" fontId="4" fillId="2" borderId="0" xfId="0" applyFont="1" applyFill="1" applyAlignment="1">
      <alignment horizontal="center"/>
    </xf>
    <xf numFmtId="1" fontId="6" fillId="0" borderId="0" xfId="43" applyNumberFormat="1" applyFont="1" applyFill="1" applyBorder="1" applyAlignment="1">
      <alignment horizontal="center"/>
    </xf>
    <xf numFmtId="0" fontId="3" fillId="0" borderId="0" xfId="0" applyFont="1" applyAlignment="1">
      <alignment horizontal="left" vertical="center"/>
    </xf>
    <xf numFmtId="0" fontId="0" fillId="0" borderId="0" xfId="0" applyAlignment="1">
      <alignment horizontal="left"/>
    </xf>
    <xf numFmtId="0" fontId="11" fillId="0" borderId="4" xfId="0" applyFont="1" applyBorder="1"/>
    <xf numFmtId="9" fontId="0" fillId="0" borderId="0" xfId="0" applyNumberFormat="1"/>
    <xf numFmtId="0" fontId="6" fillId="2" borderId="9" xfId="0" applyFont="1" applyFill="1" applyBorder="1" applyAlignment="1">
      <alignment horizontal="center"/>
    </xf>
    <xf numFmtId="0" fontId="3" fillId="0" borderId="0" xfId="0" quotePrefix="1" applyFont="1" applyAlignment="1">
      <alignment horizontal="right" vertical="top" wrapText="1"/>
    </xf>
    <xf numFmtId="2" fontId="3" fillId="0" borderId="0" xfId="0" quotePrefix="1" applyNumberFormat="1" applyFont="1" applyAlignment="1">
      <alignment horizontal="right" vertical="top" wrapText="1"/>
    </xf>
    <xf numFmtId="0" fontId="29" fillId="0" borderId="0" xfId="0" applyFont="1"/>
    <xf numFmtId="0" fontId="3" fillId="0" borderId="0" xfId="0" quotePrefix="1" applyFont="1" applyAlignment="1">
      <alignment horizontal="left" vertical="top" wrapText="1"/>
    </xf>
    <xf numFmtId="167" fontId="6" fillId="0" borderId="10" xfId="43" applyNumberFormat="1" applyFont="1" applyBorder="1" applyAlignment="1">
      <alignment horizontal="center"/>
    </xf>
    <xf numFmtId="167" fontId="6" fillId="0" borderId="0" xfId="43" applyNumberFormat="1" applyFont="1" applyAlignment="1">
      <alignment horizontal="center"/>
    </xf>
    <xf numFmtId="9" fontId="29" fillId="0" borderId="0" xfId="0" applyNumberFormat="1" applyFont="1"/>
    <xf numFmtId="0" fontId="0" fillId="43" borderId="1" xfId="0" applyFill="1" applyBorder="1" applyAlignment="1">
      <alignment horizontal="center"/>
    </xf>
    <xf numFmtId="0" fontId="11" fillId="0" borderId="7" xfId="0" applyFont="1" applyBorder="1" applyAlignment="1">
      <alignment horizontal="center" vertical="center"/>
    </xf>
    <xf numFmtId="0" fontId="3" fillId="0" borderId="4" xfId="0" applyFont="1" applyBorder="1" applyAlignment="1">
      <alignment horizontal="left" vertical="center"/>
    </xf>
    <xf numFmtId="0" fontId="11" fillId="0" borderId="4" xfId="0" applyFont="1" applyBorder="1" applyAlignment="1">
      <alignment horizontal="center" vertical="center"/>
    </xf>
    <xf numFmtId="0" fontId="6" fillId="0" borderId="4" xfId="0" applyFont="1" applyBorder="1" applyAlignment="1">
      <alignment horizontal="left" vertical="center"/>
    </xf>
    <xf numFmtId="0" fontId="40" fillId="0" borderId="0" xfId="0" applyFont="1" applyAlignment="1">
      <alignment horizontal="center"/>
    </xf>
    <xf numFmtId="0" fontId="40" fillId="44" borderId="0" xfId="0" applyFont="1" applyFill="1" applyAlignment="1">
      <alignment horizontal="center"/>
    </xf>
    <xf numFmtId="0" fontId="40" fillId="44" borderId="0" xfId="0" applyFont="1" applyFill="1"/>
    <xf numFmtId="0" fontId="1" fillId="0" borderId="0" xfId="45"/>
    <xf numFmtId="44" fontId="16" fillId="45" borderId="1" xfId="46" applyFont="1" applyFill="1" applyBorder="1" applyAlignment="1">
      <alignment horizontal="center" vertical="center"/>
    </xf>
    <xf numFmtId="0" fontId="16" fillId="45" borderId="1" xfId="45" applyFont="1" applyFill="1" applyBorder="1"/>
    <xf numFmtId="44" fontId="0" fillId="0" borderId="1" xfId="46" applyFont="1" applyBorder="1" applyAlignment="1">
      <alignment horizontal="center" vertical="center"/>
    </xf>
    <xf numFmtId="0" fontId="1" fillId="0" borderId="1" xfId="45" applyBorder="1" applyAlignment="1">
      <alignment horizontal="center" vertical="center"/>
    </xf>
    <xf numFmtId="44" fontId="0" fillId="40" borderId="1" xfId="46" applyFont="1" applyFill="1" applyBorder="1" applyAlignment="1">
      <alignment horizontal="center" vertical="center"/>
    </xf>
    <xf numFmtId="0" fontId="1" fillId="40" borderId="1" xfId="45" applyFill="1" applyBorder="1" applyAlignment="1">
      <alignment horizontal="center" vertical="center"/>
    </xf>
    <xf numFmtId="44" fontId="16" fillId="0" borderId="1" xfId="46" applyFont="1" applyBorder="1" applyAlignment="1">
      <alignment horizontal="center" vertical="center"/>
    </xf>
    <xf numFmtId="0" fontId="1" fillId="0" borderId="1" xfId="45" applyBorder="1" applyAlignment="1">
      <alignment horizontal="left" vertical="center"/>
    </xf>
    <xf numFmtId="0" fontId="1" fillId="0" borderId="0" xfId="45" applyAlignment="1">
      <alignment vertical="center"/>
    </xf>
    <xf numFmtId="0" fontId="41" fillId="45" borderId="1" xfId="45" applyFont="1" applyFill="1" applyBorder="1" applyAlignment="1">
      <alignment horizontal="center" vertical="center" wrapText="1"/>
    </xf>
    <xf numFmtId="0" fontId="1" fillId="45" borderId="1" xfId="45" applyFill="1" applyBorder="1" applyAlignment="1">
      <alignment horizontal="center" vertical="center"/>
    </xf>
    <xf numFmtId="0" fontId="1" fillId="45" borderId="1" xfId="45" applyFill="1" applyBorder="1" applyAlignment="1">
      <alignment horizontal="center" vertical="center" wrapText="1"/>
    </xf>
    <xf numFmtId="0" fontId="16" fillId="45" borderId="1" xfId="45" applyFont="1" applyFill="1" applyBorder="1" applyAlignment="1">
      <alignment horizontal="center" vertical="center"/>
    </xf>
    <xf numFmtId="0" fontId="1" fillId="0" borderId="0" xfId="45" applyAlignment="1">
      <alignment wrapText="1"/>
    </xf>
    <xf numFmtId="0" fontId="1" fillId="0" borderId="0" xfId="45" applyAlignment="1">
      <alignment horizontal="left"/>
    </xf>
    <xf numFmtId="0" fontId="1" fillId="0" borderId="0" xfId="45" applyAlignment="1">
      <alignment horizontal="center" wrapText="1"/>
    </xf>
    <xf numFmtId="0" fontId="1" fillId="0" borderId="1" xfId="45" applyBorder="1" applyAlignment="1">
      <alignment horizontal="center" wrapText="1"/>
    </xf>
    <xf numFmtId="0" fontId="1" fillId="45" borderId="0" xfId="45" applyFill="1" applyAlignment="1">
      <alignment horizontal="center" wrapText="1"/>
    </xf>
    <xf numFmtId="0" fontId="1" fillId="45" borderId="0" xfId="45" applyFill="1" applyAlignment="1">
      <alignment horizontal="center" vertical="center" wrapText="1"/>
    </xf>
    <xf numFmtId="0" fontId="1" fillId="0" borderId="0" xfId="45" applyAlignment="1">
      <alignment horizontal="center" vertical="center"/>
    </xf>
    <xf numFmtId="0" fontId="41" fillId="0" borderId="0" xfId="45" applyFont="1" applyAlignment="1">
      <alignment horizontal="center" vertical="center"/>
    </xf>
    <xf numFmtId="0" fontId="41" fillId="0" borderId="1" xfId="45" applyFont="1" applyBorder="1" applyAlignment="1">
      <alignment horizontal="center" vertical="center"/>
    </xf>
    <xf numFmtId="0" fontId="1" fillId="0" borderId="0" xfId="45" applyAlignment="1">
      <alignment horizontal="center"/>
    </xf>
    <xf numFmtId="9" fontId="1" fillId="0" borderId="1" xfId="45" applyNumberFormat="1" applyBorder="1" applyAlignment="1">
      <alignment horizontal="center" vertical="center"/>
    </xf>
    <xf numFmtId="44" fontId="6" fillId="0" borderId="0" xfId="44" applyFont="1" applyFill="1" applyBorder="1" applyAlignment="1">
      <alignment horizontal="center"/>
    </xf>
    <xf numFmtId="44" fontId="16" fillId="43" borderId="1" xfId="44" applyFont="1" applyFill="1" applyBorder="1"/>
    <xf numFmtId="168" fontId="6" fillId="0" borderId="0" xfId="44" applyNumberFormat="1" applyFont="1" applyFill="1" applyAlignment="1">
      <alignment horizontal="center"/>
    </xf>
    <xf numFmtId="168" fontId="6" fillId="0" borderId="0" xfId="44" applyNumberFormat="1" applyFont="1" applyFill="1" applyBorder="1" applyAlignment="1">
      <alignment horizontal="center"/>
    </xf>
    <xf numFmtId="168" fontId="6" fillId="0" borderId="8" xfId="44" applyNumberFormat="1" applyFont="1" applyFill="1" applyBorder="1" applyAlignment="1">
      <alignment horizontal="center"/>
    </xf>
    <xf numFmtId="44" fontId="16" fillId="3" borderId="1" xfId="44" applyFont="1" applyFill="1" applyBorder="1"/>
    <xf numFmtId="168" fontId="6" fillId="0" borderId="10" xfId="44" applyNumberFormat="1" applyFont="1" applyFill="1" applyBorder="1" applyAlignment="1">
      <alignment horizontal="center"/>
    </xf>
    <xf numFmtId="0" fontId="11" fillId="0" borderId="13" xfId="0" applyFont="1" applyBorder="1" applyAlignment="1">
      <alignment horizontal="center" vertical="center"/>
    </xf>
    <xf numFmtId="0" fontId="1" fillId="40" borderId="0" xfId="45" applyFill="1" applyAlignment="1">
      <alignment horizontal="center" vertical="center"/>
    </xf>
    <xf numFmtId="44" fontId="0" fillId="40" borderId="0" xfId="46" applyFont="1" applyFill="1" applyBorder="1" applyAlignment="1">
      <alignment horizontal="center" vertical="center"/>
    </xf>
    <xf numFmtId="44" fontId="0" fillId="0" borderId="0" xfId="46" applyFont="1" applyBorder="1" applyAlignment="1">
      <alignment horizontal="center" vertical="center"/>
    </xf>
    <xf numFmtId="0" fontId="0" fillId="43" borderId="17" xfId="0" applyFill="1" applyBorder="1" applyAlignment="1">
      <alignment horizontal="center"/>
    </xf>
    <xf numFmtId="9" fontId="3" fillId="43" borderId="1" xfId="43" applyFont="1" applyFill="1" applyBorder="1" applyAlignment="1">
      <alignment horizontal="center"/>
    </xf>
    <xf numFmtId="166" fontId="0" fillId="43" borderId="1" xfId="0" applyNumberFormat="1" applyFill="1" applyBorder="1" applyAlignment="1">
      <alignment horizontal="center"/>
    </xf>
    <xf numFmtId="167" fontId="0" fillId="43" borderId="1" xfId="43" applyNumberFormat="1" applyFont="1" applyFill="1" applyBorder="1" applyAlignment="1">
      <alignment horizontal="center"/>
    </xf>
    <xf numFmtId="2" fontId="0" fillId="43" borderId="1" xfId="0" applyNumberFormat="1" applyFill="1" applyBorder="1" applyAlignment="1">
      <alignment horizontal="center"/>
    </xf>
    <xf numFmtId="10" fontId="0" fillId="40" borderId="20" xfId="0" applyNumberFormat="1" applyFill="1" applyBorder="1" applyAlignment="1">
      <alignment horizontal="center"/>
    </xf>
    <xf numFmtId="0" fontId="0" fillId="40" borderId="20" xfId="0" applyFill="1" applyBorder="1" applyAlignment="1">
      <alignment horizontal="center"/>
    </xf>
    <xf numFmtId="10" fontId="0" fillId="40" borderId="1" xfId="0" applyNumberFormat="1" applyFill="1" applyBorder="1" applyAlignment="1">
      <alignment horizontal="center"/>
    </xf>
    <xf numFmtId="0" fontId="0" fillId="40" borderId="1" xfId="0" applyFill="1" applyBorder="1" applyAlignment="1">
      <alignment horizontal="center"/>
    </xf>
    <xf numFmtId="10" fontId="3" fillId="40" borderId="1" xfId="0" applyNumberFormat="1" applyFont="1" applyFill="1" applyBorder="1" applyAlignment="1">
      <alignment horizontal="center"/>
    </xf>
    <xf numFmtId="0" fontId="0" fillId="46" borderId="2" xfId="0" applyFill="1" applyBorder="1" applyAlignment="1">
      <alignment horizontal="center"/>
    </xf>
    <xf numFmtId="0" fontId="6" fillId="46" borderId="1" xfId="0" applyFont="1" applyFill="1" applyBorder="1" applyAlignment="1">
      <alignment horizontal="left"/>
    </xf>
    <xf numFmtId="0" fontId="0" fillId="46" borderId="1" xfId="0" applyFill="1" applyBorder="1" applyAlignment="1">
      <alignment horizontal="center"/>
    </xf>
    <xf numFmtId="0" fontId="0" fillId="46" borderId="0" xfId="0" applyFill="1" applyAlignment="1">
      <alignment horizontal="center"/>
    </xf>
    <xf numFmtId="0" fontId="0" fillId="46" borderId="7" xfId="0" applyFill="1" applyBorder="1" applyAlignment="1">
      <alignment horizontal="center"/>
    </xf>
    <xf numFmtId="0" fontId="6" fillId="46" borderId="20" xfId="0" applyFont="1" applyFill="1" applyBorder="1" applyAlignment="1">
      <alignment horizontal="left"/>
    </xf>
    <xf numFmtId="0" fontId="0" fillId="46" borderId="20" xfId="0" applyFill="1" applyBorder="1" applyAlignment="1">
      <alignment horizontal="center"/>
    </xf>
    <xf numFmtId="167" fontId="0" fillId="46" borderId="1" xfId="43" applyNumberFormat="1" applyFont="1" applyFill="1" applyBorder="1" applyAlignment="1">
      <alignment horizontal="center"/>
    </xf>
    <xf numFmtId="0" fontId="7" fillId="47" borderId="5" xfId="0" applyFont="1" applyFill="1" applyBorder="1" applyAlignment="1">
      <alignment horizontal="center"/>
    </xf>
    <xf numFmtId="0" fontId="7" fillId="47" borderId="4" xfId="0" applyFont="1" applyFill="1" applyBorder="1" applyAlignment="1">
      <alignment horizontal="center"/>
    </xf>
    <xf numFmtId="0" fontId="6" fillId="37" borderId="0" xfId="0" applyFont="1" applyFill="1" applyAlignment="1">
      <alignment horizontal="left" vertical="top" wrapText="1"/>
    </xf>
    <xf numFmtId="0" fontId="6" fillId="37" borderId="34" xfId="0" applyFont="1" applyFill="1" applyBorder="1" applyAlignment="1">
      <alignment horizontal="left" vertical="top" wrapText="1"/>
    </xf>
    <xf numFmtId="0" fontId="38" fillId="2" borderId="0" xfId="0" applyFont="1" applyFill="1" applyAlignment="1">
      <alignment horizontal="left" wrapText="1"/>
    </xf>
    <xf numFmtId="0" fontId="38" fillId="2" borderId="10" xfId="0" applyFont="1" applyFill="1" applyBorder="1" applyAlignment="1">
      <alignment horizontal="left" wrapText="1"/>
    </xf>
    <xf numFmtId="0" fontId="15" fillId="37" borderId="14" xfId="0" applyFont="1" applyFill="1" applyBorder="1" applyAlignment="1">
      <alignment horizontal="center"/>
    </xf>
    <xf numFmtId="0" fontId="15" fillId="37" borderId="2" xfId="0" applyFont="1" applyFill="1" applyBorder="1" applyAlignment="1">
      <alignment horizontal="center"/>
    </xf>
    <xf numFmtId="0" fontId="15" fillId="37" borderId="4" xfId="0" applyFont="1" applyFill="1" applyBorder="1" applyAlignment="1">
      <alignment horizontal="center"/>
    </xf>
    <xf numFmtId="0" fontId="7" fillId="2" borderId="5" xfId="0" applyFont="1" applyFill="1" applyBorder="1" applyAlignment="1">
      <alignment horizontal="center"/>
    </xf>
    <xf numFmtId="0" fontId="7" fillId="2" borderId="4" xfId="0" applyFont="1" applyFill="1" applyBorder="1" applyAlignment="1">
      <alignment horizontal="center"/>
    </xf>
    <xf numFmtId="0" fontId="7" fillId="2" borderId="17" xfId="0" applyFont="1" applyFill="1" applyBorder="1" applyAlignment="1">
      <alignment horizontal="center"/>
    </xf>
    <xf numFmtId="0" fontId="7" fillId="47" borderId="17" xfId="0" applyFont="1" applyFill="1" applyBorder="1" applyAlignment="1">
      <alignment horizontal="center"/>
    </xf>
    <xf numFmtId="0" fontId="9" fillId="0" borderId="19"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30" xfId="0" applyFont="1" applyBorder="1" applyAlignment="1">
      <alignment horizontal="center"/>
    </xf>
    <xf numFmtId="0" fontId="9" fillId="0" borderId="4" xfId="0" applyFont="1" applyBorder="1" applyAlignment="1">
      <alignment horizontal="center"/>
    </xf>
    <xf numFmtId="0" fontId="9" fillId="0" borderId="17" xfId="0" applyFont="1" applyBorder="1" applyAlignment="1">
      <alignment horizontal="center"/>
    </xf>
    <xf numFmtId="0" fontId="12" fillId="0" borderId="0" xfId="0" applyFont="1" applyAlignment="1">
      <alignment horizontal="center"/>
    </xf>
    <xf numFmtId="0" fontId="14" fillId="0" borderId="0" xfId="0" applyFont="1" applyAlignment="1">
      <alignment horizontal="center"/>
    </xf>
    <xf numFmtId="0" fontId="9" fillId="0" borderId="11" xfId="0" applyFont="1" applyBorder="1" applyAlignment="1">
      <alignment horizontal="center"/>
    </xf>
    <xf numFmtId="0" fontId="9" fillId="0" borderId="7" xfId="0" applyFont="1" applyBorder="1" applyAlignment="1">
      <alignment horizontal="center"/>
    </xf>
    <xf numFmtId="0" fontId="9" fillId="0" borderId="12" xfId="0" applyFont="1" applyBorder="1" applyAlignment="1">
      <alignment horizontal="center"/>
    </xf>
    <xf numFmtId="0" fontId="9" fillId="0" borderId="8" xfId="0" applyFont="1" applyBorder="1" applyAlignment="1">
      <alignment horizontal="center"/>
    </xf>
    <xf numFmtId="0" fontId="9" fillId="0" borderId="0" xfId="0" applyFont="1" applyAlignment="1">
      <alignment horizontal="center"/>
    </xf>
    <xf numFmtId="0" fontId="9" fillId="0" borderId="10" xfId="0" applyFont="1" applyBorder="1" applyAlignment="1">
      <alignment horizontal="center"/>
    </xf>
    <xf numFmtId="0" fontId="13" fillId="0" borderId="0" xfId="0" applyFont="1" applyAlignment="1">
      <alignment horizontal="center"/>
    </xf>
    <xf numFmtId="0" fontId="6" fillId="0" borderId="0" xfId="0" applyFont="1" applyAlignment="1">
      <alignment horizontal="center"/>
    </xf>
    <xf numFmtId="0" fontId="9" fillId="0" borderId="13" xfId="0" applyFont="1" applyBorder="1" applyAlignment="1">
      <alignment horizontal="center"/>
    </xf>
    <xf numFmtId="0" fontId="9" fillId="0" borderId="31" xfId="0" applyFont="1" applyBorder="1" applyAlignment="1">
      <alignment horizontal="center"/>
    </xf>
    <xf numFmtId="167" fontId="6" fillId="0" borderId="11" xfId="43" applyNumberFormat="1" applyFont="1" applyFill="1" applyBorder="1" applyAlignment="1">
      <alignment horizontal="center"/>
    </xf>
    <xf numFmtId="167" fontId="6" fillId="0" borderId="7" xfId="43" applyNumberFormat="1" applyFont="1" applyFill="1" applyBorder="1" applyAlignment="1">
      <alignment horizontal="center"/>
    </xf>
    <xf numFmtId="167" fontId="6" fillId="0" borderId="12" xfId="43" applyNumberFormat="1" applyFont="1" applyFill="1" applyBorder="1" applyAlignment="1">
      <alignment horizontal="center"/>
    </xf>
    <xf numFmtId="0" fontId="3" fillId="0" borderId="4" xfId="0" applyFont="1" applyBorder="1" applyAlignment="1">
      <alignment horizontal="left" vertical="center" wrapText="1"/>
    </xf>
    <xf numFmtId="168" fontId="6" fillId="0" borderId="8" xfId="44" applyNumberFormat="1" applyFont="1" applyFill="1" applyBorder="1" applyAlignment="1"/>
    <xf numFmtId="168" fontId="6" fillId="0" borderId="0" xfId="44" applyNumberFormat="1" applyFont="1" applyFill="1" applyBorder="1" applyAlignment="1"/>
    <xf numFmtId="168" fontId="6" fillId="0" borderId="0" xfId="44" applyNumberFormat="1" applyFont="1" applyFill="1" applyBorder="1" applyAlignment="1">
      <alignment horizontal="center"/>
    </xf>
    <xf numFmtId="168" fontId="6" fillId="0" borderId="10" xfId="44" applyNumberFormat="1" applyFont="1" applyFill="1" applyBorder="1" applyAlignment="1">
      <alignment horizontal="center"/>
    </xf>
    <xf numFmtId="169" fontId="6" fillId="0" borderId="9" xfId="44" applyNumberFormat="1" applyFont="1" applyFill="1" applyBorder="1" applyAlignment="1">
      <alignment horizontal="center"/>
    </xf>
    <xf numFmtId="169" fontId="6" fillId="0" borderId="0" xfId="44" applyNumberFormat="1" applyFont="1" applyFill="1" applyAlignment="1">
      <alignment horizontal="center"/>
    </xf>
    <xf numFmtId="0" fontId="6" fillId="0" borderId="0" xfId="0" applyFont="1" applyAlignment="1">
      <alignment horizontal="left" wrapText="1"/>
    </xf>
    <xf numFmtId="0" fontId="12" fillId="0" borderId="0" xfId="0" applyFont="1" applyAlignment="1">
      <alignment horizontal="center" wrapText="1"/>
    </xf>
    <xf numFmtId="0" fontId="14" fillId="0" borderId="0" xfId="0" applyFont="1" applyAlignment="1">
      <alignment horizontal="center" wrapText="1"/>
    </xf>
    <xf numFmtId="0" fontId="1" fillId="0" borderId="0" xfId="45" applyAlignment="1">
      <alignment horizontal="left"/>
    </xf>
    <xf numFmtId="0" fontId="16" fillId="0" borderId="0" xfId="45" applyFont="1" applyAlignment="1">
      <alignment horizontal="left" wrapText="1"/>
    </xf>
    <xf numFmtId="0" fontId="16" fillId="0" borderId="0" xfId="45" applyFont="1" applyAlignment="1">
      <alignment horizontal="left"/>
    </xf>
    <xf numFmtId="0" fontId="16" fillId="0" borderId="0" xfId="45" applyFont="1" applyAlignment="1">
      <alignment horizontal="left" vertical="center" wrapText="1"/>
    </xf>
    <xf numFmtId="0" fontId="1" fillId="0" borderId="0" xfId="45" applyAlignment="1">
      <alignment horizontal="left" vertical="center" wrapText="1"/>
    </xf>
    <xf numFmtId="0" fontId="47" fillId="2" borderId="3" xfId="0" applyFont="1" applyFill="1" applyBorder="1" applyAlignment="1">
      <alignment horizontal="center"/>
    </xf>
    <xf numFmtId="0" fontId="48" fillId="2" borderId="1" xfId="0" applyFont="1" applyFill="1" applyBorder="1" applyAlignment="1">
      <alignment horizontal="center"/>
    </xf>
  </cellXfs>
  <cellStyles count="47">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urrency" xfId="44" builtinId="4"/>
    <cellStyle name="Currency 2" xfId="46" xr:uid="{C31B2B52-CC7D-45CD-8CC4-0B312F3B43F4}"/>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1" xr:uid="{00000000-0005-0000-0000-000025000000}"/>
    <cellStyle name="Normal 3" xfId="45" xr:uid="{8225D54D-F582-401B-8227-77C64E731DE9}"/>
    <cellStyle name="Note 2" xfId="42" xr:uid="{00000000-0005-0000-0000-000026000000}"/>
    <cellStyle name="Output" xfId="10" builtinId="21" customBuiltin="1"/>
    <cellStyle name="Percent" xfId="43" builtinId="5"/>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Percent of Members Realizing </a:t>
            </a:r>
          </a:p>
          <a:p>
            <a:pPr>
              <a:defRPr/>
            </a:pPr>
            <a:r>
              <a:rPr lang="en-US"/>
              <a:t>Networking Benefits</a:t>
            </a:r>
          </a:p>
        </c:rich>
      </c:tx>
      <c:overlay val="0"/>
    </c:title>
    <c:autoTitleDeleted val="0"/>
    <c:plotArea>
      <c:layout/>
      <c:barChart>
        <c:barDir val="col"/>
        <c:grouping val="clustered"/>
        <c:varyColors val="0"/>
        <c:ser>
          <c:idx val="1"/>
          <c:order val="0"/>
          <c:tx>
            <c:v>Previous Year</c:v>
          </c:tx>
          <c:spPr>
            <a:solidFill>
              <a:schemeClr val="tx2">
                <a:lumMod val="40000"/>
                <a:lumOff val="60000"/>
              </a:schemeClr>
            </a:solidFill>
          </c:spPr>
          <c:invertIfNegative val="0"/>
          <c:cat>
            <c:strRef>
              <c:f>('       DATA_IN         '!$J$2:$M$2,'       DATA_IN         '!$N$2:$O$2)</c:f>
              <c:strCache>
                <c:ptCount val="6"/>
                <c:pt idx="0">
                  <c:v>New Connections</c:v>
                </c:pt>
                <c:pt idx="1">
                  <c:v>New IAB Partnerships</c:v>
                </c:pt>
                <c:pt idx="2">
                  <c:v>New University Partnerships</c:v>
                </c:pt>
                <c:pt idx="3">
                  <c:v>Hired Students</c:v>
                </c:pt>
                <c:pt idx="4">
                  <c:v>Other new Partnerships</c:v>
                </c:pt>
                <c:pt idx="5">
                  <c:v>No New Connections/ Partnerships</c:v>
                </c:pt>
              </c:strCache>
            </c:strRef>
          </c:cat>
          <c:val>
            <c:numRef>
              <c:f>('       DATA_IN         '!$J$77:$M$77,'       DATA_IN         '!$N$77:$O$77)</c:f>
              <c:numCache>
                <c:formatCode>0.0%</c:formatCode>
                <c:ptCount val="6"/>
              </c:numCache>
            </c:numRef>
          </c:val>
          <c:extLst>
            <c:ext xmlns:c16="http://schemas.microsoft.com/office/drawing/2014/chart" uri="{C3380CC4-5D6E-409C-BE32-E72D297353CC}">
              <c16:uniqueId val="{00000001-1D41-4664-8EF5-E876B94B951C}"/>
            </c:ext>
          </c:extLst>
        </c:ser>
        <c:ser>
          <c:idx val="0"/>
          <c:order val="1"/>
          <c:tx>
            <c:v>Current Year</c:v>
          </c:tx>
          <c:invertIfNegative val="0"/>
          <c:dLbls>
            <c:dLbl>
              <c:idx val="0"/>
              <c:layout>
                <c:manualLayout>
                  <c:x val="2.113048071843634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38-4D52-A511-1DE509EB4016}"/>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'!$J$2:$M$2,'       DATA_IN         '!$N$2:$O$2)</c:f>
              <c:strCache>
                <c:ptCount val="6"/>
                <c:pt idx="0">
                  <c:v>New Connections</c:v>
                </c:pt>
                <c:pt idx="1">
                  <c:v>New IAB Partnerships</c:v>
                </c:pt>
                <c:pt idx="2">
                  <c:v>New University Partnerships</c:v>
                </c:pt>
                <c:pt idx="3">
                  <c:v>Hired Students</c:v>
                </c:pt>
                <c:pt idx="4">
                  <c:v>Other new Partnerships</c:v>
                </c:pt>
                <c:pt idx="5">
                  <c:v>No New Connections/ Partnerships</c:v>
                </c:pt>
              </c:strCache>
            </c:strRef>
          </c:cat>
          <c:val>
            <c:numRef>
              <c:f>('       DATA_IN         '!$J$57:$M$57,'       DATA_IN         '!$N$57:$O$57)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D41-4664-8EF5-E876B94B951C}"/>
            </c:ext>
          </c:extLst>
        </c:ser>
        <c:ser>
          <c:idx val="2"/>
          <c:order val="2"/>
          <c:tx>
            <c:v>National Mean</c:v>
          </c:tx>
          <c:invertIfNegative val="0"/>
          <c:errBars>
            <c:errBarType val="both"/>
            <c:errValType val="cust"/>
            <c:noEndCap val="0"/>
            <c:plus>
              <c:numRef>
                <c:f>('       DATA_IN         '!$J$86:$M$86,'       DATA_IN         '!$N$86:$O$86)</c:f>
                <c:numCache>
                  <c:formatCode>General</c:formatCode>
                  <c:ptCount val="6"/>
                  <c:pt idx="0">
                    <c:v>0.27500000000000002</c:v>
                  </c:pt>
                  <c:pt idx="1">
                    <c:v>0.246</c:v>
                  </c:pt>
                  <c:pt idx="2">
                    <c:v>0.28399999999999997</c:v>
                  </c:pt>
                  <c:pt idx="3">
                    <c:v>0.16700000000000001</c:v>
                  </c:pt>
                  <c:pt idx="4">
                    <c:v>0</c:v>
                  </c:pt>
                  <c:pt idx="5">
                    <c:v>0.27600000000000002</c:v>
                  </c:pt>
                </c:numCache>
              </c:numRef>
            </c:plus>
            <c:minus>
              <c:numRef>
                <c:f>('       DATA_IN         '!$J$86:$M$86,'       DATA_IN         '!$N$86:$O$86)</c:f>
                <c:numCache>
                  <c:formatCode>General</c:formatCode>
                  <c:ptCount val="6"/>
                  <c:pt idx="0">
                    <c:v>0.27500000000000002</c:v>
                  </c:pt>
                  <c:pt idx="1">
                    <c:v>0.246</c:v>
                  </c:pt>
                  <c:pt idx="2">
                    <c:v>0.28399999999999997</c:v>
                  </c:pt>
                  <c:pt idx="3">
                    <c:v>0.16700000000000001</c:v>
                  </c:pt>
                  <c:pt idx="4">
                    <c:v>0</c:v>
                  </c:pt>
                  <c:pt idx="5">
                    <c:v>0.27600000000000002</c:v>
                  </c:pt>
                </c:numCache>
              </c:numRef>
            </c:minus>
          </c:errBars>
          <c:cat>
            <c:strRef>
              <c:f>('       DATA_IN         '!$J$2:$M$2,'       DATA_IN         '!$N$2:$O$2)</c:f>
              <c:strCache>
                <c:ptCount val="6"/>
                <c:pt idx="0">
                  <c:v>New Connections</c:v>
                </c:pt>
                <c:pt idx="1">
                  <c:v>New IAB Partnerships</c:v>
                </c:pt>
                <c:pt idx="2">
                  <c:v>New University Partnerships</c:v>
                </c:pt>
                <c:pt idx="3">
                  <c:v>Hired Students</c:v>
                </c:pt>
                <c:pt idx="4">
                  <c:v>Other new Partnerships</c:v>
                </c:pt>
                <c:pt idx="5">
                  <c:v>No New Connections/ Partnerships</c:v>
                </c:pt>
              </c:strCache>
            </c:strRef>
          </c:cat>
          <c:val>
            <c:numRef>
              <c:f>('       DATA_IN         '!$J$85:$M$85,'       DATA_IN         '!$N$85:$O$85)</c:f>
              <c:numCache>
                <c:formatCode>0.00%</c:formatCode>
                <c:ptCount val="6"/>
                <c:pt idx="0">
                  <c:v>0.71</c:v>
                </c:pt>
                <c:pt idx="1">
                  <c:v>0.38100000000000001</c:v>
                </c:pt>
                <c:pt idx="2">
                  <c:v>0.54800000000000004</c:v>
                </c:pt>
                <c:pt idx="3">
                  <c:v>0.19900000000000001</c:v>
                </c:pt>
                <c:pt idx="4">
                  <c:v>0</c:v>
                </c:pt>
                <c:pt idx="5">
                  <c:v>0.14899999999999999</c:v>
                </c:pt>
              </c:numCache>
            </c:numRef>
          </c:val>
          <c:extLst>
            <c:ext xmlns:c16="http://schemas.microsoft.com/office/drawing/2014/chart" uri="{C3380CC4-5D6E-409C-BE32-E72D297353CC}">
              <c16:uniqueId val="{00000002-1D41-4664-8EF5-E876B94B951C}"/>
            </c:ext>
          </c:extLst>
        </c:ser>
        <c:dLbls>
          <c:showLegendKey val="0"/>
          <c:showVal val="0"/>
          <c:showCatName val="0"/>
          <c:showSerName val="0"/>
          <c:showPercent val="0"/>
          <c:showBubbleSize val="0"/>
        </c:dLbls>
        <c:gapWidth val="150"/>
        <c:axId val="74818688"/>
        <c:axId val="74820224"/>
      </c:barChart>
      <c:lineChart>
        <c:grouping val="stacked"/>
        <c:varyColors val="0"/>
        <c:ser>
          <c:idx val="3"/>
          <c:order val="3"/>
          <c:tx>
            <c:v>N of Students hired</c:v>
          </c:tx>
          <c:spPr>
            <a:ln>
              <a:noFill/>
            </a:ln>
          </c:spPr>
          <c:marker>
            <c:symbol val="square"/>
            <c:size val="7"/>
            <c:spPr>
              <a:noFill/>
              <a:ln>
                <a:noFill/>
              </a:ln>
            </c:spPr>
          </c:marker>
          <c:dLbls>
            <c:dLbl>
              <c:idx val="0"/>
              <c:layout>
                <c:manualLayout>
                  <c:x val="0.42774432118330685"/>
                  <c:y val="-0.3228956057912115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38-4D52-A511-1DE509EB401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DATA_IN         '!$P$56</c:f>
              <c:numCache>
                <c:formatCode>General</c:formatCode>
                <c:ptCount val="1"/>
                <c:pt idx="0">
                  <c:v>0</c:v>
                </c:pt>
              </c:numCache>
            </c:numRef>
          </c:val>
          <c:smooth val="0"/>
          <c:extLst>
            <c:ext xmlns:c16="http://schemas.microsoft.com/office/drawing/2014/chart" uri="{C3380CC4-5D6E-409C-BE32-E72D297353CC}">
              <c16:uniqueId val="{00000000-1021-4FDF-9AB0-B324D770FCA3}"/>
            </c:ext>
          </c:extLst>
        </c:ser>
        <c:dLbls>
          <c:showLegendKey val="0"/>
          <c:showVal val="0"/>
          <c:showCatName val="0"/>
          <c:showSerName val="0"/>
          <c:showPercent val="0"/>
          <c:showBubbleSize val="0"/>
        </c:dLbls>
        <c:marker val="1"/>
        <c:smooth val="0"/>
        <c:axId val="490679456"/>
        <c:axId val="490672736"/>
      </c:lineChart>
      <c:catAx>
        <c:axId val="74818688"/>
        <c:scaling>
          <c:orientation val="minMax"/>
        </c:scaling>
        <c:delete val="0"/>
        <c:axPos val="b"/>
        <c:numFmt formatCode="General" sourceLinked="0"/>
        <c:majorTickMark val="out"/>
        <c:minorTickMark val="none"/>
        <c:tickLblPos val="nextTo"/>
        <c:crossAx val="74820224"/>
        <c:crosses val="autoZero"/>
        <c:auto val="1"/>
        <c:lblAlgn val="ctr"/>
        <c:lblOffset val="100"/>
        <c:noMultiLvlLbl val="0"/>
      </c:catAx>
      <c:valAx>
        <c:axId val="74820224"/>
        <c:scaling>
          <c:orientation val="minMax"/>
          <c:min val="0"/>
        </c:scaling>
        <c:delete val="0"/>
        <c:axPos val="l"/>
        <c:majorGridlines/>
        <c:numFmt formatCode="0%" sourceLinked="0"/>
        <c:majorTickMark val="out"/>
        <c:minorTickMark val="none"/>
        <c:tickLblPos val="nextTo"/>
        <c:crossAx val="74818688"/>
        <c:crosses val="autoZero"/>
        <c:crossBetween val="between"/>
      </c:valAx>
      <c:valAx>
        <c:axId val="490672736"/>
        <c:scaling>
          <c:orientation val="minMax"/>
          <c:max val="15"/>
        </c:scaling>
        <c:delete val="0"/>
        <c:axPos val="r"/>
        <c:numFmt formatCode="General" sourceLinked="1"/>
        <c:majorTickMark val="out"/>
        <c:minorTickMark val="none"/>
        <c:tickLblPos val="nextTo"/>
        <c:crossAx val="490679456"/>
        <c:crosses val="max"/>
        <c:crossBetween val="between"/>
      </c:valAx>
      <c:catAx>
        <c:axId val="490679456"/>
        <c:scaling>
          <c:orientation val="minMax"/>
        </c:scaling>
        <c:delete val="1"/>
        <c:axPos val="b"/>
        <c:numFmt formatCode="General" sourceLinked="1"/>
        <c:majorTickMark val="out"/>
        <c:minorTickMark val="none"/>
        <c:tickLblPos val="nextTo"/>
        <c:crossAx val="490672736"/>
        <c:crosses val="autoZero"/>
        <c:auto val="1"/>
        <c:lblAlgn val="ctr"/>
        <c:lblOffset val="100"/>
        <c:noMultiLvlLbl val="0"/>
      </c:cat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Mean Member Ratings of the Percent of Center</a:t>
            </a:r>
            <a:r>
              <a:rPr lang="en-US" baseline="0"/>
              <a:t> Research Projects in each</a:t>
            </a:r>
            <a:r>
              <a:rPr lang="en-US"/>
              <a:t> Relevance Category</a:t>
            </a:r>
          </a:p>
        </c:rich>
      </c:tx>
      <c:overlay val="0"/>
    </c:title>
    <c:autoTitleDeleted val="0"/>
    <c:plotArea>
      <c:layout/>
      <c:barChart>
        <c:barDir val="col"/>
        <c:grouping val="clustered"/>
        <c:varyColors val="0"/>
        <c:ser>
          <c:idx val="1"/>
          <c:order val="0"/>
          <c:tx>
            <c:v>Previous Year</c:v>
          </c:tx>
          <c:spPr>
            <a:solidFill>
              <a:schemeClr val="tx2">
                <a:lumMod val="40000"/>
                <a:lumOff val="60000"/>
              </a:schemeClr>
            </a:solidFill>
          </c:spPr>
          <c:invertIfNegative val="0"/>
          <c:cat>
            <c:strRef>
              <c:f>'       DATA_IN         '!$Q$2:$T$2</c:f>
              <c:strCache>
                <c:ptCount val="4"/>
                <c:pt idx="0">
                  <c:v>Not Relevant Research</c:v>
                </c:pt>
                <c:pt idx="1">
                  <c:v>Adjacent Research</c:v>
                </c:pt>
                <c:pt idx="2">
                  <c:v>Core Research</c:v>
                </c:pt>
                <c:pt idx="3">
                  <c:v>Transformational Research</c:v>
                </c:pt>
              </c:strCache>
            </c:strRef>
          </c:cat>
          <c:val>
            <c:numRef>
              <c:f>'       DATA_IN         '!$Q$83:$T$83</c:f>
              <c:numCache>
                <c:formatCode>0.0%</c:formatCode>
                <c:ptCount val="4"/>
              </c:numCache>
            </c:numRef>
          </c:val>
          <c:extLst>
            <c:ext xmlns:c16="http://schemas.microsoft.com/office/drawing/2014/chart" uri="{C3380CC4-5D6E-409C-BE32-E72D297353CC}">
              <c16:uniqueId val="{00000001-8D69-45BF-9C61-B6F75D974792}"/>
            </c:ext>
          </c:extLst>
        </c:ser>
        <c:ser>
          <c:idx val="0"/>
          <c:order val="1"/>
          <c:tx>
            <c:v>Current Year</c:v>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'!$Q$2:$T$2</c:f>
              <c:strCache>
                <c:ptCount val="4"/>
                <c:pt idx="0">
                  <c:v>Not Relevant Research</c:v>
                </c:pt>
                <c:pt idx="1">
                  <c:v>Adjacent Research</c:v>
                </c:pt>
                <c:pt idx="2">
                  <c:v>Core Research</c:v>
                </c:pt>
                <c:pt idx="3">
                  <c:v>Transformational Research</c:v>
                </c:pt>
              </c:strCache>
            </c:strRef>
          </c:cat>
          <c:val>
            <c:numRef>
              <c:f>'       DATA_IN         '!$Q$54:$T$54</c:f>
              <c:numCache>
                <c:formatCode>0.0%</c:formatCode>
                <c:ptCount val="4"/>
                <c:pt idx="0">
                  <c:v>0</c:v>
                </c:pt>
                <c:pt idx="1">
                  <c:v>0</c:v>
                </c:pt>
                <c:pt idx="2">
                  <c:v>0</c:v>
                </c:pt>
                <c:pt idx="3">
                  <c:v>0</c:v>
                </c:pt>
              </c:numCache>
            </c:numRef>
          </c:val>
          <c:extLst>
            <c:ext xmlns:c16="http://schemas.microsoft.com/office/drawing/2014/chart" uri="{C3380CC4-5D6E-409C-BE32-E72D297353CC}">
              <c16:uniqueId val="{00000000-8D69-45BF-9C61-B6F75D974792}"/>
            </c:ext>
          </c:extLst>
        </c:ser>
        <c:ser>
          <c:idx val="2"/>
          <c:order val="2"/>
          <c:tx>
            <c:v>National Mean</c:v>
          </c:tx>
          <c:invertIfNegative val="0"/>
          <c:errBars>
            <c:errBarType val="both"/>
            <c:errValType val="cust"/>
            <c:noEndCap val="0"/>
            <c:plus>
              <c:numRef>
                <c:f>'       DATA_IN         '!$Q$86:$T$86</c:f>
                <c:numCache>
                  <c:formatCode>General</c:formatCode>
                  <c:ptCount val="4"/>
                  <c:pt idx="0">
                    <c:v>0.14799999999999999</c:v>
                  </c:pt>
                  <c:pt idx="1">
                    <c:v>6.7000000000000004E-2</c:v>
                  </c:pt>
                  <c:pt idx="2">
                    <c:v>0.11600000000000001</c:v>
                  </c:pt>
                  <c:pt idx="3">
                    <c:v>5.3999999999999999E-2</c:v>
                  </c:pt>
                </c:numCache>
              </c:numRef>
            </c:plus>
            <c:minus>
              <c:numRef>
                <c:f>'       DATA_IN         '!$Q$86:$T$86</c:f>
                <c:numCache>
                  <c:formatCode>General</c:formatCode>
                  <c:ptCount val="4"/>
                  <c:pt idx="0">
                    <c:v>0.14799999999999999</c:v>
                  </c:pt>
                  <c:pt idx="1">
                    <c:v>6.7000000000000004E-2</c:v>
                  </c:pt>
                  <c:pt idx="2">
                    <c:v>0.11600000000000001</c:v>
                  </c:pt>
                  <c:pt idx="3">
                    <c:v>5.3999999999999999E-2</c:v>
                  </c:pt>
                </c:numCache>
              </c:numRef>
            </c:minus>
          </c:errBars>
          <c:cat>
            <c:strRef>
              <c:f>'       DATA_IN         '!$Q$2:$T$2</c:f>
              <c:strCache>
                <c:ptCount val="4"/>
                <c:pt idx="0">
                  <c:v>Not Relevant Research</c:v>
                </c:pt>
                <c:pt idx="1">
                  <c:v>Adjacent Research</c:v>
                </c:pt>
                <c:pt idx="2">
                  <c:v>Core Research</c:v>
                </c:pt>
                <c:pt idx="3">
                  <c:v>Transformational Research</c:v>
                </c:pt>
              </c:strCache>
            </c:strRef>
          </c:cat>
          <c:val>
            <c:numRef>
              <c:f>'       DATA_IN         '!$Q$85:$T$85</c:f>
              <c:numCache>
                <c:formatCode>0.00%</c:formatCode>
                <c:ptCount val="4"/>
                <c:pt idx="0">
                  <c:v>0.30199999999999999</c:v>
                </c:pt>
                <c:pt idx="1">
                  <c:v>0.26400000000000001</c:v>
                </c:pt>
                <c:pt idx="2">
                  <c:v>0.315</c:v>
                </c:pt>
                <c:pt idx="3">
                  <c:v>0.127</c:v>
                </c:pt>
              </c:numCache>
            </c:numRef>
          </c:val>
          <c:extLst>
            <c:ext xmlns:c16="http://schemas.microsoft.com/office/drawing/2014/chart" uri="{C3380CC4-5D6E-409C-BE32-E72D297353CC}">
              <c16:uniqueId val="{00000002-8D69-45BF-9C61-B6F75D974792}"/>
            </c:ext>
          </c:extLst>
        </c:ser>
        <c:dLbls>
          <c:showLegendKey val="0"/>
          <c:showVal val="0"/>
          <c:showCatName val="0"/>
          <c:showSerName val="0"/>
          <c:showPercent val="0"/>
          <c:showBubbleSize val="0"/>
        </c:dLbls>
        <c:gapWidth val="150"/>
        <c:axId val="75725440"/>
        <c:axId val="94859648"/>
      </c:barChart>
      <c:catAx>
        <c:axId val="75725440"/>
        <c:scaling>
          <c:orientation val="minMax"/>
        </c:scaling>
        <c:delete val="0"/>
        <c:axPos val="b"/>
        <c:numFmt formatCode="General" sourceLinked="1"/>
        <c:majorTickMark val="out"/>
        <c:minorTickMark val="none"/>
        <c:tickLblPos val="nextTo"/>
        <c:crossAx val="94859648"/>
        <c:crosses val="autoZero"/>
        <c:auto val="1"/>
        <c:lblAlgn val="ctr"/>
        <c:lblOffset val="100"/>
        <c:noMultiLvlLbl val="0"/>
      </c:catAx>
      <c:valAx>
        <c:axId val="94859648"/>
        <c:scaling>
          <c:orientation val="minMax"/>
        </c:scaling>
        <c:delete val="0"/>
        <c:axPos val="l"/>
        <c:majorGridlines/>
        <c:numFmt formatCode="0%" sourceLinked="0"/>
        <c:majorTickMark val="out"/>
        <c:minorTickMark val="none"/>
        <c:tickLblPos val="nextTo"/>
        <c:crossAx val="75725440"/>
        <c:crosses val="autoZero"/>
        <c:crossBetween val="between"/>
      </c:valAx>
    </c:plotArea>
    <c:legend>
      <c:legendPos val="b"/>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Percent of Members Realizing </a:t>
            </a:r>
          </a:p>
          <a:p>
            <a:pPr>
              <a:defRPr/>
            </a:pPr>
            <a:r>
              <a:rPr lang="en-US"/>
              <a:t>R&amp;D Benefits</a:t>
            </a:r>
          </a:p>
        </c:rich>
      </c:tx>
      <c:overlay val="0"/>
    </c:title>
    <c:autoTitleDeleted val="0"/>
    <c:plotArea>
      <c:layout/>
      <c:barChart>
        <c:barDir val="col"/>
        <c:grouping val="clustered"/>
        <c:varyColors val="0"/>
        <c:ser>
          <c:idx val="1"/>
          <c:order val="0"/>
          <c:tx>
            <c:v>Previous Year</c:v>
          </c:tx>
          <c:spPr>
            <a:solidFill>
              <a:schemeClr val="tx2">
                <a:lumMod val="40000"/>
                <a:lumOff val="60000"/>
              </a:schemeClr>
            </a:solidFill>
          </c:spPr>
          <c:invertIfNegative val="0"/>
          <c:cat>
            <c:strRef>
              <c:f>('       DATA_IN         '!$U$2:$AB$2,'       DATA_IN         '!$U$57:$Y$57,'       DATA_IN         '!$Z$56:$AB$56,'       DATA_IN         '!$U$77:$Y$77,'       DATA_IN         '!$U$85:$Y$85)</c:f>
              <c:strCache>
                <c:ptCount val="26"/>
                <c:pt idx="0">
                  <c:v>Accelerate Member R&amp;D</c:v>
                </c:pt>
                <c:pt idx="1">
                  <c:v>Avoid Member R&amp;D</c:v>
                </c:pt>
                <c:pt idx="2">
                  <c:v>Stimulated Member R&amp;D</c:v>
                </c:pt>
                <c:pt idx="3">
                  <c:v>Advanced TRL of Member R&amp;D</c:v>
                </c:pt>
                <c:pt idx="4">
                  <c:v>None of these</c:v>
                </c:pt>
                <c:pt idx="5">
                  <c:v>$ value of accelerated R&amp;D</c:v>
                </c:pt>
                <c:pt idx="6">
                  <c:v>$ value of avoided R&amp;D</c:v>
                </c:pt>
                <c:pt idx="7">
                  <c:v>$ value of stimulated R&amp;D</c:v>
                </c:pt>
                <c:pt idx="8">
                  <c:v>#DIV/0!</c:v>
                </c:pt>
                <c:pt idx="9">
                  <c:v>#DIV/0!</c:v>
                </c:pt>
                <c:pt idx="10">
                  <c:v>#DIV/0!</c:v>
                </c:pt>
                <c:pt idx="11">
                  <c:v>#DIV/0!</c:v>
                </c:pt>
                <c:pt idx="12">
                  <c:v>#DIV/0!</c:v>
                </c:pt>
                <c:pt idx="13">
                  <c:v>0</c:v>
                </c:pt>
                <c:pt idx="14">
                  <c:v>0</c:v>
                </c:pt>
                <c:pt idx="15">
                  <c:v>0</c:v>
                </c:pt>
                <c:pt idx="21">
                  <c:v>39.80%</c:v>
                </c:pt>
                <c:pt idx="22">
                  <c:v>15.90%</c:v>
                </c:pt>
                <c:pt idx="23">
                  <c:v>23.90%</c:v>
                </c:pt>
                <c:pt idx="24">
                  <c:v>25.90%</c:v>
                </c:pt>
                <c:pt idx="25">
                  <c:v>34.50%</c:v>
                </c:pt>
              </c:strCache>
            </c:strRef>
          </c:cat>
          <c:val>
            <c:numRef>
              <c:f>'       DATA_IN         '!$U$77:$Y$77</c:f>
              <c:numCache>
                <c:formatCode>0.0%</c:formatCode>
                <c:ptCount val="5"/>
              </c:numCache>
            </c:numRef>
          </c:val>
          <c:extLst>
            <c:ext xmlns:c16="http://schemas.microsoft.com/office/drawing/2014/chart" uri="{C3380CC4-5D6E-409C-BE32-E72D297353CC}">
              <c16:uniqueId val="{00000001-6053-4754-AB81-39D343F91D9D}"/>
            </c:ext>
          </c:extLst>
        </c:ser>
        <c:ser>
          <c:idx val="0"/>
          <c:order val="1"/>
          <c:tx>
            <c:v>Current Year</c:v>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'!$U$2:$AB$2,'       DATA_IN         '!$U$57:$Y$57,'       DATA_IN         '!$Z$56:$AB$56,'       DATA_IN         '!$U$77:$Y$77,'       DATA_IN         '!$U$85:$Y$85)</c:f>
              <c:strCache>
                <c:ptCount val="26"/>
                <c:pt idx="0">
                  <c:v>Accelerate Member R&amp;D</c:v>
                </c:pt>
                <c:pt idx="1">
                  <c:v>Avoid Member R&amp;D</c:v>
                </c:pt>
                <c:pt idx="2">
                  <c:v>Stimulated Member R&amp;D</c:v>
                </c:pt>
                <c:pt idx="3">
                  <c:v>Advanced TRL of Member R&amp;D</c:v>
                </c:pt>
                <c:pt idx="4">
                  <c:v>None of these</c:v>
                </c:pt>
                <c:pt idx="5">
                  <c:v>$ value of accelerated R&amp;D</c:v>
                </c:pt>
                <c:pt idx="6">
                  <c:v>$ value of avoided R&amp;D</c:v>
                </c:pt>
                <c:pt idx="7">
                  <c:v>$ value of stimulated R&amp;D</c:v>
                </c:pt>
                <c:pt idx="8">
                  <c:v>#DIV/0!</c:v>
                </c:pt>
                <c:pt idx="9">
                  <c:v>#DIV/0!</c:v>
                </c:pt>
                <c:pt idx="10">
                  <c:v>#DIV/0!</c:v>
                </c:pt>
                <c:pt idx="11">
                  <c:v>#DIV/0!</c:v>
                </c:pt>
                <c:pt idx="12">
                  <c:v>#DIV/0!</c:v>
                </c:pt>
                <c:pt idx="13">
                  <c:v>0</c:v>
                </c:pt>
                <c:pt idx="14">
                  <c:v>0</c:v>
                </c:pt>
                <c:pt idx="15">
                  <c:v>0</c:v>
                </c:pt>
                <c:pt idx="21">
                  <c:v>39.80%</c:v>
                </c:pt>
                <c:pt idx="22">
                  <c:v>15.90%</c:v>
                </c:pt>
                <c:pt idx="23">
                  <c:v>23.90%</c:v>
                </c:pt>
                <c:pt idx="24">
                  <c:v>25.90%</c:v>
                </c:pt>
                <c:pt idx="25">
                  <c:v>34.50%</c:v>
                </c:pt>
              </c:strCache>
            </c:strRef>
          </c:cat>
          <c:val>
            <c:numRef>
              <c:f>'       DATA_IN         '!$U$57:$Y$57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053-4754-AB81-39D343F91D9D}"/>
            </c:ext>
          </c:extLst>
        </c:ser>
        <c:ser>
          <c:idx val="2"/>
          <c:order val="2"/>
          <c:tx>
            <c:v>National Mean</c:v>
          </c:tx>
          <c:invertIfNegative val="0"/>
          <c:errBars>
            <c:errBarType val="both"/>
            <c:errValType val="cust"/>
            <c:noEndCap val="0"/>
            <c:plus>
              <c:numRef>
                <c:f>'       DATA_IN         '!$U$86:$Y$86</c:f>
                <c:numCache>
                  <c:formatCode>General</c:formatCode>
                  <c:ptCount val="5"/>
                  <c:pt idx="0">
                    <c:v>0.25800000000000001</c:v>
                  </c:pt>
                  <c:pt idx="1">
                    <c:v>0.19400000000000001</c:v>
                  </c:pt>
                  <c:pt idx="2">
                    <c:v>0.17799999999999999</c:v>
                  </c:pt>
                  <c:pt idx="3">
                    <c:v>0.21299999999999999</c:v>
                  </c:pt>
                  <c:pt idx="4">
                    <c:v>0.25600000000000001</c:v>
                  </c:pt>
                </c:numCache>
              </c:numRef>
            </c:plus>
            <c:minus>
              <c:numRef>
                <c:f>'       DATA_IN         '!$U$86:$Y$86</c:f>
                <c:numCache>
                  <c:formatCode>General</c:formatCode>
                  <c:ptCount val="5"/>
                  <c:pt idx="0">
                    <c:v>0.25800000000000001</c:v>
                  </c:pt>
                  <c:pt idx="1">
                    <c:v>0.19400000000000001</c:v>
                  </c:pt>
                  <c:pt idx="2">
                    <c:v>0.17799999999999999</c:v>
                  </c:pt>
                  <c:pt idx="3">
                    <c:v>0.21299999999999999</c:v>
                  </c:pt>
                  <c:pt idx="4">
                    <c:v>0.25600000000000001</c:v>
                  </c:pt>
                </c:numCache>
              </c:numRef>
            </c:minus>
          </c:errBars>
          <c:cat>
            <c:strRef>
              <c:f>('       DATA_IN         '!$U$2:$AB$2,'       DATA_IN         '!$U$57:$Y$57,'       DATA_IN         '!$Z$56:$AB$56,'       DATA_IN         '!$U$77:$Y$77,'       DATA_IN         '!$U$85:$Y$85)</c:f>
              <c:strCache>
                <c:ptCount val="26"/>
                <c:pt idx="0">
                  <c:v>Accelerate Member R&amp;D</c:v>
                </c:pt>
                <c:pt idx="1">
                  <c:v>Avoid Member R&amp;D</c:v>
                </c:pt>
                <c:pt idx="2">
                  <c:v>Stimulated Member R&amp;D</c:v>
                </c:pt>
                <c:pt idx="3">
                  <c:v>Advanced TRL of Member R&amp;D</c:v>
                </c:pt>
                <c:pt idx="4">
                  <c:v>None of these</c:v>
                </c:pt>
                <c:pt idx="5">
                  <c:v>$ value of accelerated R&amp;D</c:v>
                </c:pt>
                <c:pt idx="6">
                  <c:v>$ value of avoided R&amp;D</c:v>
                </c:pt>
                <c:pt idx="7">
                  <c:v>$ value of stimulated R&amp;D</c:v>
                </c:pt>
                <c:pt idx="8">
                  <c:v>#DIV/0!</c:v>
                </c:pt>
                <c:pt idx="9">
                  <c:v>#DIV/0!</c:v>
                </c:pt>
                <c:pt idx="10">
                  <c:v>#DIV/0!</c:v>
                </c:pt>
                <c:pt idx="11">
                  <c:v>#DIV/0!</c:v>
                </c:pt>
                <c:pt idx="12">
                  <c:v>#DIV/0!</c:v>
                </c:pt>
                <c:pt idx="13">
                  <c:v>0</c:v>
                </c:pt>
                <c:pt idx="14">
                  <c:v>0</c:v>
                </c:pt>
                <c:pt idx="15">
                  <c:v>0</c:v>
                </c:pt>
                <c:pt idx="21">
                  <c:v>39.80%</c:v>
                </c:pt>
                <c:pt idx="22">
                  <c:v>15.90%</c:v>
                </c:pt>
                <c:pt idx="23">
                  <c:v>23.90%</c:v>
                </c:pt>
                <c:pt idx="24">
                  <c:v>25.90%</c:v>
                </c:pt>
                <c:pt idx="25">
                  <c:v>34.50%</c:v>
                </c:pt>
              </c:strCache>
            </c:strRef>
          </c:cat>
          <c:val>
            <c:numRef>
              <c:f>'       DATA_IN         '!$U$85:$Y$85</c:f>
              <c:numCache>
                <c:formatCode>0.00%</c:formatCode>
                <c:ptCount val="5"/>
                <c:pt idx="0">
                  <c:v>0.39800000000000002</c:v>
                </c:pt>
                <c:pt idx="1">
                  <c:v>0.159</c:v>
                </c:pt>
                <c:pt idx="2">
                  <c:v>0.23899999999999999</c:v>
                </c:pt>
                <c:pt idx="3">
                  <c:v>0.25900000000000001</c:v>
                </c:pt>
                <c:pt idx="4">
                  <c:v>0.34499999999999997</c:v>
                </c:pt>
              </c:numCache>
            </c:numRef>
          </c:val>
          <c:extLst>
            <c:ext xmlns:c16="http://schemas.microsoft.com/office/drawing/2014/chart" uri="{C3380CC4-5D6E-409C-BE32-E72D297353CC}">
              <c16:uniqueId val="{00000002-6053-4754-AB81-39D343F91D9D}"/>
            </c:ext>
          </c:extLst>
        </c:ser>
        <c:dLbls>
          <c:showLegendKey val="0"/>
          <c:showVal val="0"/>
          <c:showCatName val="0"/>
          <c:showSerName val="0"/>
          <c:showPercent val="0"/>
          <c:showBubbleSize val="0"/>
        </c:dLbls>
        <c:gapWidth val="150"/>
        <c:axId val="94918528"/>
        <c:axId val="95739904"/>
      </c:barChart>
      <c:lineChart>
        <c:grouping val="standard"/>
        <c:varyColors val="0"/>
        <c:ser>
          <c:idx val="3"/>
          <c:order val="3"/>
          <c:tx>
            <c:v>Dollar Value (in thousands)</c:v>
          </c:tx>
          <c:spPr>
            <a:ln>
              <a:noFill/>
            </a:ln>
          </c:spPr>
          <c:marker>
            <c:symbol val="square"/>
            <c:size val="8"/>
            <c:spPr>
              <a:solidFill>
                <a:schemeClr val="accent2"/>
              </a:solidFill>
              <a:ln>
                <a:solidFill>
                  <a:schemeClr val="accent2"/>
                </a:solidFill>
              </a:ln>
            </c:spPr>
          </c:marker>
          <c:dLbls>
            <c:numFmt formatCode="_(&quot;$&quot;* #,##0_);_(&quot;$&quot;* \(#,##0\);_(&quot;$&quot;* &quot;-&quot;_);_(@_)"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       DATA_IN         '!$Z$2:$AB$2</c:f>
              <c:strCache>
                <c:ptCount val="3"/>
                <c:pt idx="0">
                  <c:v>$ value of accelerated R&amp;D</c:v>
                </c:pt>
                <c:pt idx="1">
                  <c:v>$ value of avoided R&amp;D</c:v>
                </c:pt>
                <c:pt idx="2">
                  <c:v>$ value of stimulated R&amp;D</c:v>
                </c:pt>
              </c:strCache>
            </c:strRef>
          </c:cat>
          <c:val>
            <c:numRef>
              <c:f>'       DATA_IN         '!$Z$56:$AB$56</c:f>
              <c:numCache>
                <c:formatCode>General</c:formatCode>
                <c:ptCount val="3"/>
                <c:pt idx="0">
                  <c:v>0</c:v>
                </c:pt>
                <c:pt idx="1">
                  <c:v>0</c:v>
                </c:pt>
                <c:pt idx="2">
                  <c:v>0</c:v>
                </c:pt>
              </c:numCache>
            </c:numRef>
          </c:val>
          <c:smooth val="0"/>
          <c:extLst>
            <c:ext xmlns:c16="http://schemas.microsoft.com/office/drawing/2014/chart" uri="{C3380CC4-5D6E-409C-BE32-E72D297353CC}">
              <c16:uniqueId val="{00000005-3085-4C05-A0DD-47767D4D06BC}"/>
            </c:ext>
          </c:extLst>
        </c:ser>
        <c:dLbls>
          <c:showLegendKey val="0"/>
          <c:showVal val="0"/>
          <c:showCatName val="0"/>
          <c:showSerName val="0"/>
          <c:showPercent val="0"/>
          <c:showBubbleSize val="0"/>
        </c:dLbls>
        <c:marker val="1"/>
        <c:smooth val="0"/>
        <c:axId val="599871904"/>
        <c:axId val="2128428704"/>
      </c:lineChart>
      <c:catAx>
        <c:axId val="94918528"/>
        <c:scaling>
          <c:orientation val="minMax"/>
        </c:scaling>
        <c:delete val="0"/>
        <c:axPos val="b"/>
        <c:numFmt formatCode="General" sourceLinked="1"/>
        <c:majorTickMark val="out"/>
        <c:minorTickMark val="none"/>
        <c:tickLblPos val="nextTo"/>
        <c:crossAx val="95739904"/>
        <c:crosses val="autoZero"/>
        <c:auto val="1"/>
        <c:lblAlgn val="ctr"/>
        <c:lblOffset val="100"/>
        <c:noMultiLvlLbl val="0"/>
      </c:catAx>
      <c:valAx>
        <c:axId val="95739904"/>
        <c:scaling>
          <c:orientation val="minMax"/>
          <c:min val="0"/>
        </c:scaling>
        <c:delete val="0"/>
        <c:axPos val="l"/>
        <c:majorGridlines/>
        <c:numFmt formatCode="0.0%" sourceLinked="1"/>
        <c:majorTickMark val="out"/>
        <c:minorTickMark val="none"/>
        <c:tickLblPos val="nextTo"/>
        <c:crossAx val="94918528"/>
        <c:crosses val="autoZero"/>
        <c:crossBetween val="between"/>
      </c:valAx>
      <c:valAx>
        <c:axId val="2128428704"/>
        <c:scaling>
          <c:orientation val="minMax"/>
          <c:max val="1000"/>
        </c:scaling>
        <c:delete val="0"/>
        <c:axPos val="r"/>
        <c:numFmt formatCode="General" sourceLinked="1"/>
        <c:majorTickMark val="out"/>
        <c:minorTickMark val="none"/>
        <c:tickLblPos val="nextTo"/>
        <c:crossAx val="599871904"/>
        <c:crosses val="max"/>
        <c:crossBetween val="between"/>
      </c:valAx>
      <c:catAx>
        <c:axId val="599871904"/>
        <c:scaling>
          <c:orientation val="minMax"/>
        </c:scaling>
        <c:delete val="1"/>
        <c:axPos val="b"/>
        <c:numFmt formatCode="General" sourceLinked="1"/>
        <c:majorTickMark val="out"/>
        <c:minorTickMark val="none"/>
        <c:tickLblPos val="nextTo"/>
        <c:crossAx val="2128428704"/>
        <c:crosses val="autoZero"/>
        <c:auto val="1"/>
        <c:lblAlgn val="ctr"/>
        <c:lblOffset val="100"/>
        <c:noMultiLvlLbl val="0"/>
      </c:cat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Percent of Members Realizing </a:t>
            </a:r>
            <a:br>
              <a:rPr lang="en-US" sz="1800" b="1" i="0" u="none" strike="noStrike" baseline="0">
                <a:effectLst/>
              </a:rPr>
            </a:br>
            <a:r>
              <a:rPr lang="en-US"/>
              <a:t>Technology Translation Benefits</a:t>
            </a:r>
          </a:p>
        </c:rich>
      </c:tx>
      <c:overlay val="0"/>
    </c:title>
    <c:autoTitleDeleted val="0"/>
    <c:plotArea>
      <c:layout/>
      <c:barChart>
        <c:barDir val="col"/>
        <c:grouping val="clustered"/>
        <c:varyColors val="0"/>
        <c:ser>
          <c:idx val="1"/>
          <c:order val="0"/>
          <c:tx>
            <c:v>Previous Year</c:v>
          </c:tx>
          <c:spPr>
            <a:solidFill>
              <a:schemeClr val="tx2">
                <a:lumMod val="40000"/>
                <a:lumOff val="60000"/>
              </a:schemeClr>
            </a:solidFill>
          </c:spPr>
          <c:invertIfNegative val="0"/>
          <c:cat>
            <c:strRef>
              <c:f>'       DATA_IN         '!$AC$2:$AH$2</c:f>
              <c:strCache>
                <c:ptCount val="6"/>
                <c:pt idx="0">
                  <c:v>Accessed Capabilities &amp; Insights</c:v>
                </c:pt>
                <c:pt idx="1">
                  <c:v>Licensed Center IP</c:v>
                </c:pt>
                <c:pt idx="2">
                  <c:v>Produce Firm IP</c:v>
                </c:pt>
                <c:pt idx="3">
                  <c:v>New Applications</c:v>
                </c:pt>
                <c:pt idx="4">
                  <c:v>Address Regulatory Issue</c:v>
                </c:pt>
                <c:pt idx="5">
                  <c:v>None of These</c:v>
                </c:pt>
              </c:strCache>
            </c:strRef>
          </c:cat>
          <c:val>
            <c:numRef>
              <c:f>'       DATA_IN         '!$AC$77:$AH$77</c:f>
              <c:numCache>
                <c:formatCode>0.0%</c:formatCode>
                <c:ptCount val="6"/>
              </c:numCache>
            </c:numRef>
          </c:val>
          <c:extLst>
            <c:ext xmlns:c16="http://schemas.microsoft.com/office/drawing/2014/chart" uri="{C3380CC4-5D6E-409C-BE32-E72D297353CC}">
              <c16:uniqueId val="{00000001-EBEA-4D72-A68D-F013CEC56651}"/>
            </c:ext>
          </c:extLst>
        </c:ser>
        <c:ser>
          <c:idx val="0"/>
          <c:order val="1"/>
          <c:tx>
            <c:v>Current Year</c:v>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'!$AC$2:$AH$2</c:f>
              <c:strCache>
                <c:ptCount val="6"/>
                <c:pt idx="0">
                  <c:v>Accessed Capabilities &amp; Insights</c:v>
                </c:pt>
                <c:pt idx="1">
                  <c:v>Licensed Center IP</c:v>
                </c:pt>
                <c:pt idx="2">
                  <c:v>Produce Firm IP</c:v>
                </c:pt>
                <c:pt idx="3">
                  <c:v>New Applications</c:v>
                </c:pt>
                <c:pt idx="4">
                  <c:v>Address Regulatory Issue</c:v>
                </c:pt>
                <c:pt idx="5">
                  <c:v>None of These</c:v>
                </c:pt>
              </c:strCache>
            </c:strRef>
          </c:cat>
          <c:val>
            <c:numRef>
              <c:f>'       DATA_IN         '!$AC$57:$AH$57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BEA-4D72-A68D-F013CEC56651}"/>
            </c:ext>
          </c:extLst>
        </c:ser>
        <c:ser>
          <c:idx val="2"/>
          <c:order val="2"/>
          <c:tx>
            <c:v>National Mean</c:v>
          </c:tx>
          <c:invertIfNegative val="0"/>
          <c:errBars>
            <c:errBarType val="both"/>
            <c:errValType val="cust"/>
            <c:noEndCap val="0"/>
            <c:plus>
              <c:numRef>
                <c:f>'       DATA_IN         '!$AC$86:$AH$86</c:f>
                <c:numCache>
                  <c:formatCode>General</c:formatCode>
                  <c:ptCount val="6"/>
                  <c:pt idx="0">
                    <c:v>0.186</c:v>
                  </c:pt>
                  <c:pt idx="1">
                    <c:v>0.123</c:v>
                  </c:pt>
                  <c:pt idx="2">
                    <c:v>8.7999999999999995E-2</c:v>
                  </c:pt>
                  <c:pt idx="3">
                    <c:v>0.27900000000000003</c:v>
                  </c:pt>
                  <c:pt idx="4">
                    <c:v>0.26700000000000002</c:v>
                  </c:pt>
                  <c:pt idx="5">
                    <c:v>0.109</c:v>
                  </c:pt>
                </c:numCache>
              </c:numRef>
            </c:plus>
            <c:minus>
              <c:numRef>
                <c:f>'       DATA_IN         '!$AC$86:$AH$86</c:f>
                <c:numCache>
                  <c:formatCode>General</c:formatCode>
                  <c:ptCount val="6"/>
                  <c:pt idx="0">
                    <c:v>0.186</c:v>
                  </c:pt>
                  <c:pt idx="1">
                    <c:v>0.123</c:v>
                  </c:pt>
                  <c:pt idx="2">
                    <c:v>8.7999999999999995E-2</c:v>
                  </c:pt>
                  <c:pt idx="3">
                    <c:v>0.27900000000000003</c:v>
                  </c:pt>
                  <c:pt idx="4">
                    <c:v>0.26700000000000002</c:v>
                  </c:pt>
                  <c:pt idx="5">
                    <c:v>0.109</c:v>
                  </c:pt>
                </c:numCache>
              </c:numRef>
            </c:minus>
          </c:errBars>
          <c:cat>
            <c:strRef>
              <c:f>'       DATA_IN         '!$AC$2:$AH$2</c:f>
              <c:strCache>
                <c:ptCount val="6"/>
                <c:pt idx="0">
                  <c:v>Accessed Capabilities &amp; Insights</c:v>
                </c:pt>
                <c:pt idx="1">
                  <c:v>Licensed Center IP</c:v>
                </c:pt>
                <c:pt idx="2">
                  <c:v>Produce Firm IP</c:v>
                </c:pt>
                <c:pt idx="3">
                  <c:v>New Applications</c:v>
                </c:pt>
                <c:pt idx="4">
                  <c:v>Address Regulatory Issue</c:v>
                </c:pt>
                <c:pt idx="5">
                  <c:v>None of These</c:v>
                </c:pt>
              </c:strCache>
            </c:strRef>
          </c:cat>
          <c:val>
            <c:numRef>
              <c:f>'       DATA_IN         '!$AC$85:$AH$85</c:f>
              <c:numCache>
                <c:formatCode>0.00%</c:formatCode>
                <c:ptCount val="6"/>
                <c:pt idx="0">
                  <c:v>0.80900000000000005</c:v>
                </c:pt>
                <c:pt idx="1">
                  <c:v>5.8000000000000003E-2</c:v>
                </c:pt>
                <c:pt idx="2">
                  <c:v>5.0999999999999997E-2</c:v>
                </c:pt>
                <c:pt idx="3">
                  <c:v>0.42599999999999999</c:v>
                </c:pt>
                <c:pt idx="4">
                  <c:v>0.19400000000000001</c:v>
                </c:pt>
                <c:pt idx="5">
                  <c:v>5.7000000000000002E-2</c:v>
                </c:pt>
              </c:numCache>
            </c:numRef>
          </c:val>
          <c:extLst>
            <c:ext xmlns:c16="http://schemas.microsoft.com/office/drawing/2014/chart" uri="{C3380CC4-5D6E-409C-BE32-E72D297353CC}">
              <c16:uniqueId val="{00000002-EBEA-4D72-A68D-F013CEC56651}"/>
            </c:ext>
          </c:extLst>
        </c:ser>
        <c:dLbls>
          <c:showLegendKey val="0"/>
          <c:showVal val="0"/>
          <c:showCatName val="0"/>
          <c:showSerName val="0"/>
          <c:showPercent val="0"/>
          <c:showBubbleSize val="0"/>
        </c:dLbls>
        <c:gapWidth val="150"/>
        <c:axId val="100833920"/>
        <c:axId val="100938496"/>
      </c:barChart>
      <c:catAx>
        <c:axId val="100833920"/>
        <c:scaling>
          <c:orientation val="minMax"/>
        </c:scaling>
        <c:delete val="0"/>
        <c:axPos val="b"/>
        <c:numFmt formatCode="General" sourceLinked="1"/>
        <c:majorTickMark val="out"/>
        <c:minorTickMark val="none"/>
        <c:tickLblPos val="nextTo"/>
        <c:crossAx val="100938496"/>
        <c:crosses val="autoZero"/>
        <c:auto val="1"/>
        <c:lblAlgn val="ctr"/>
        <c:lblOffset val="100"/>
        <c:noMultiLvlLbl val="0"/>
      </c:catAx>
      <c:valAx>
        <c:axId val="100938496"/>
        <c:scaling>
          <c:orientation val="minMax"/>
          <c:min val="0"/>
        </c:scaling>
        <c:delete val="0"/>
        <c:axPos val="l"/>
        <c:majorGridlines/>
        <c:numFmt formatCode="0.0%" sourceLinked="1"/>
        <c:majorTickMark val="out"/>
        <c:minorTickMark val="none"/>
        <c:tickLblPos val="nextTo"/>
        <c:crossAx val="10083392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Percent of Members Realizing </a:t>
            </a:r>
            <a:br>
              <a:rPr lang="en-US"/>
            </a:br>
            <a:r>
              <a:rPr lang="en-US"/>
              <a:t>Commercial &amp; Financial Benefits</a:t>
            </a:r>
          </a:p>
        </c:rich>
      </c:tx>
      <c:overlay val="0"/>
    </c:title>
    <c:autoTitleDeleted val="0"/>
    <c:plotArea>
      <c:layout/>
      <c:barChart>
        <c:barDir val="col"/>
        <c:grouping val="clustered"/>
        <c:varyColors val="0"/>
        <c:ser>
          <c:idx val="1"/>
          <c:order val="0"/>
          <c:tx>
            <c:v>Previous Year</c:v>
          </c:tx>
          <c:spPr>
            <a:solidFill>
              <a:schemeClr val="tx2">
                <a:lumMod val="40000"/>
                <a:lumOff val="60000"/>
              </a:schemeClr>
            </a:solidFill>
          </c:spPr>
          <c:invertIfNegative val="0"/>
          <c:cat>
            <c:strRef>
              <c:f>'       DATA_IN         '!$AI$2:$AL$2</c:f>
              <c:strCache>
                <c:ptCount val="4"/>
                <c:pt idx="0">
                  <c:v>Launch New Products/Services</c:v>
                </c:pt>
                <c:pt idx="1">
                  <c:v>Improve Existing Products/Services</c:v>
                </c:pt>
                <c:pt idx="2">
                  <c:v>Improve Operational Process</c:v>
                </c:pt>
                <c:pt idx="3">
                  <c:v>None of These</c:v>
                </c:pt>
              </c:strCache>
            </c:strRef>
          </c:cat>
          <c:val>
            <c:numRef>
              <c:f>'       DATA_IN         '!$AI$77:$AL$77</c:f>
              <c:numCache>
                <c:formatCode>0.0%</c:formatCode>
                <c:ptCount val="4"/>
              </c:numCache>
            </c:numRef>
          </c:val>
          <c:extLst>
            <c:ext xmlns:c16="http://schemas.microsoft.com/office/drawing/2014/chart" uri="{C3380CC4-5D6E-409C-BE32-E72D297353CC}">
              <c16:uniqueId val="{00000001-ADC7-4A48-86DF-1088FA0B1E84}"/>
            </c:ext>
          </c:extLst>
        </c:ser>
        <c:ser>
          <c:idx val="0"/>
          <c:order val="1"/>
          <c:tx>
            <c:v>Current Year</c:v>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'!$AI$2:$AL$2</c:f>
              <c:strCache>
                <c:ptCount val="4"/>
                <c:pt idx="0">
                  <c:v>Launch New Products/Services</c:v>
                </c:pt>
                <c:pt idx="1">
                  <c:v>Improve Existing Products/Services</c:v>
                </c:pt>
                <c:pt idx="2">
                  <c:v>Improve Operational Process</c:v>
                </c:pt>
                <c:pt idx="3">
                  <c:v>None of These</c:v>
                </c:pt>
              </c:strCache>
            </c:strRef>
          </c:cat>
          <c:val>
            <c:numRef>
              <c:f>'       DATA_IN         '!$AI$57:$AL$57</c:f>
              <c:numCache>
                <c:formatCode>0%</c:formatCode>
                <c:ptCount val="4"/>
                <c:pt idx="0">
                  <c:v>0</c:v>
                </c:pt>
                <c:pt idx="1">
                  <c:v>0</c:v>
                </c:pt>
                <c:pt idx="2">
                  <c:v>0</c:v>
                </c:pt>
                <c:pt idx="3">
                  <c:v>0</c:v>
                </c:pt>
              </c:numCache>
            </c:numRef>
          </c:val>
          <c:extLst>
            <c:ext xmlns:c16="http://schemas.microsoft.com/office/drawing/2014/chart" uri="{C3380CC4-5D6E-409C-BE32-E72D297353CC}">
              <c16:uniqueId val="{00000000-ADC7-4A48-86DF-1088FA0B1E84}"/>
            </c:ext>
          </c:extLst>
        </c:ser>
        <c:ser>
          <c:idx val="2"/>
          <c:order val="2"/>
          <c:tx>
            <c:v>National Mean</c:v>
          </c:tx>
          <c:invertIfNegative val="0"/>
          <c:errBars>
            <c:errBarType val="both"/>
            <c:errValType val="cust"/>
            <c:noEndCap val="0"/>
            <c:plus>
              <c:numRef>
                <c:f>'       DATA_IN         '!$AI$86:$AL$86</c:f>
                <c:numCache>
                  <c:formatCode>General</c:formatCode>
                  <c:ptCount val="4"/>
                  <c:pt idx="0">
                    <c:v>0.153</c:v>
                  </c:pt>
                  <c:pt idx="1">
                    <c:v>0.309</c:v>
                  </c:pt>
                  <c:pt idx="2">
                    <c:v>0.17399999999999999</c:v>
                  </c:pt>
                  <c:pt idx="3">
                    <c:v>0.32500000000000001</c:v>
                  </c:pt>
                </c:numCache>
              </c:numRef>
            </c:plus>
            <c:minus>
              <c:numRef>
                <c:f>'       DATA_IN         '!$AI$86:$AL$86</c:f>
                <c:numCache>
                  <c:formatCode>General</c:formatCode>
                  <c:ptCount val="4"/>
                  <c:pt idx="0">
                    <c:v>0.153</c:v>
                  </c:pt>
                  <c:pt idx="1">
                    <c:v>0.309</c:v>
                  </c:pt>
                  <c:pt idx="2">
                    <c:v>0.17399999999999999</c:v>
                  </c:pt>
                  <c:pt idx="3">
                    <c:v>0.32500000000000001</c:v>
                  </c:pt>
                </c:numCache>
              </c:numRef>
            </c:minus>
          </c:errBars>
          <c:cat>
            <c:strRef>
              <c:f>'       DATA_IN         '!$AI$2:$AL$2</c:f>
              <c:strCache>
                <c:ptCount val="4"/>
                <c:pt idx="0">
                  <c:v>Launch New Products/Services</c:v>
                </c:pt>
                <c:pt idx="1">
                  <c:v>Improve Existing Products/Services</c:v>
                </c:pt>
                <c:pt idx="2">
                  <c:v>Improve Operational Process</c:v>
                </c:pt>
                <c:pt idx="3">
                  <c:v>None of These</c:v>
                </c:pt>
              </c:strCache>
            </c:strRef>
          </c:cat>
          <c:val>
            <c:numRef>
              <c:f>'       DATA_IN         '!$AI$85:$AL$85</c:f>
              <c:numCache>
                <c:formatCode>0.00%</c:formatCode>
                <c:ptCount val="4"/>
                <c:pt idx="0">
                  <c:v>8.2000000000000003E-2</c:v>
                </c:pt>
                <c:pt idx="1">
                  <c:v>0.315</c:v>
                </c:pt>
                <c:pt idx="2">
                  <c:v>0.122</c:v>
                </c:pt>
                <c:pt idx="3">
                  <c:v>0.59299999999999997</c:v>
                </c:pt>
              </c:numCache>
            </c:numRef>
          </c:val>
          <c:extLst>
            <c:ext xmlns:c16="http://schemas.microsoft.com/office/drawing/2014/chart" uri="{C3380CC4-5D6E-409C-BE32-E72D297353CC}">
              <c16:uniqueId val="{00000002-ADC7-4A48-86DF-1088FA0B1E84}"/>
            </c:ext>
          </c:extLst>
        </c:ser>
        <c:dLbls>
          <c:showLegendKey val="0"/>
          <c:showVal val="0"/>
          <c:showCatName val="0"/>
          <c:showSerName val="0"/>
          <c:showPercent val="0"/>
          <c:showBubbleSize val="0"/>
        </c:dLbls>
        <c:gapWidth val="150"/>
        <c:axId val="101302272"/>
        <c:axId val="111429120"/>
      </c:barChart>
      <c:catAx>
        <c:axId val="101302272"/>
        <c:scaling>
          <c:orientation val="minMax"/>
        </c:scaling>
        <c:delete val="0"/>
        <c:axPos val="b"/>
        <c:numFmt formatCode="General" sourceLinked="1"/>
        <c:majorTickMark val="out"/>
        <c:minorTickMark val="none"/>
        <c:tickLblPos val="nextTo"/>
        <c:crossAx val="111429120"/>
        <c:crosses val="autoZero"/>
        <c:auto val="1"/>
        <c:lblAlgn val="ctr"/>
        <c:lblOffset val="100"/>
        <c:noMultiLvlLbl val="0"/>
      </c:catAx>
      <c:valAx>
        <c:axId val="111429120"/>
        <c:scaling>
          <c:orientation val="minMax"/>
          <c:min val="0"/>
        </c:scaling>
        <c:delete val="0"/>
        <c:axPos val="l"/>
        <c:majorGridlines/>
        <c:numFmt formatCode="0.0%" sourceLinked="1"/>
        <c:majorTickMark val="out"/>
        <c:minorTickMark val="none"/>
        <c:tickLblPos val="nextTo"/>
        <c:crossAx val="10130227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Member Level</a:t>
            </a:r>
          </a:p>
        </c:rich>
      </c:tx>
      <c:layout>
        <c:manualLayout>
          <c:xMode val="edge"/>
          <c:yMode val="edge"/>
          <c:x val="0.25587090257250966"/>
          <c:y val="0"/>
        </c:manualLayout>
      </c:layout>
      <c:overlay val="0"/>
    </c:title>
    <c:autoTitleDeleted val="0"/>
    <c:plotArea>
      <c:layout/>
      <c:barChart>
        <c:barDir val="col"/>
        <c:grouping val="clustered"/>
        <c:varyColors val="0"/>
        <c:ser>
          <c:idx val="0"/>
          <c:order val="0"/>
          <c:tx>
            <c:strRef>
              <c:f>'Member &amp; Center Level RCA'!$D$126</c:f>
              <c:strCache>
                <c:ptCount val="1"/>
                <c:pt idx="0">
                  <c:v> Previous Year </c:v>
                </c:pt>
              </c:strCache>
            </c:strRef>
          </c:tx>
          <c:spPr>
            <a:solidFill>
              <a:schemeClr val="tx2">
                <a:lumMod val="40000"/>
                <a:lumOff val="60000"/>
              </a:schemeClr>
            </a:solidFill>
          </c:spPr>
          <c:invertIfNegative val="0"/>
          <c:cat>
            <c:strRef>
              <c:extLst>
                <c:ext xmlns:c15="http://schemas.microsoft.com/office/drawing/2012/chart" uri="{02D57815-91ED-43cb-92C2-25804820EDAC}">
                  <c15:fullRef>
                    <c15:sqref>'Member &amp; Center Level RCA'!$A$127:$A$130</c15:sqref>
                  </c15:fullRef>
                </c:ext>
              </c:extLst>
              <c:f>'Member &amp; Center Level RCA'!$A$129</c:f>
              <c:strCache>
                <c:ptCount val="1"/>
                <c:pt idx="0">
                  <c:v>Median</c:v>
                </c:pt>
              </c:strCache>
            </c:strRef>
          </c:cat>
          <c:val>
            <c:numRef>
              <c:extLst>
                <c:ext xmlns:c15="http://schemas.microsoft.com/office/drawing/2012/chart" uri="{02D57815-91ED-43cb-92C2-25804820EDAC}">
                  <c15:fullRef>
                    <c15:sqref>'Member &amp; Center Level RCA'!$D$127:$D$130</c15:sqref>
                  </c15:fullRef>
                </c:ext>
              </c:extLst>
              <c:f>'Member &amp; Center Level RCA'!$D$129</c:f>
              <c:numCache>
                <c:formatCode>_("$"* #,##0.00_);_("$"* \(#,##0.00\);_("$"* "-"??_);_(@_)</c:formatCode>
                <c:ptCount val="1"/>
              </c:numCache>
            </c:numRef>
          </c:val>
          <c:extLst>
            <c:ext xmlns:c16="http://schemas.microsoft.com/office/drawing/2014/chart" uri="{C3380CC4-5D6E-409C-BE32-E72D297353CC}">
              <c16:uniqueId val="{00000005-7349-41C4-A065-7F90AAA4EF1A}"/>
            </c:ext>
          </c:extLst>
        </c:ser>
        <c:ser>
          <c:idx val="2"/>
          <c:order val="1"/>
          <c:tx>
            <c:strRef>
              <c:f>'Member &amp; Center Level RCA'!$B$126</c:f>
              <c:strCache>
                <c:ptCount val="1"/>
                <c:pt idx="0">
                  <c:v> Current Year </c:v>
                </c:pt>
              </c:strCache>
            </c:strRef>
          </c:tx>
          <c:spPr>
            <a:solidFill>
              <a:schemeClr val="accent1"/>
            </a:solidFill>
          </c:spPr>
          <c:invertIfNegative val="0"/>
          <c:cat>
            <c:strRef>
              <c:extLst>
                <c:ext xmlns:c15="http://schemas.microsoft.com/office/drawing/2012/chart" uri="{02D57815-91ED-43cb-92C2-25804820EDAC}">
                  <c15:fullRef>
                    <c15:sqref>'Member &amp; Center Level RCA'!$A$127:$A$130</c15:sqref>
                  </c15:fullRef>
                </c:ext>
              </c:extLst>
              <c:f>'Member &amp; Center Level RCA'!$A$129</c:f>
              <c:strCache>
                <c:ptCount val="1"/>
                <c:pt idx="0">
                  <c:v>Median</c:v>
                </c:pt>
              </c:strCache>
            </c:strRef>
          </c:cat>
          <c:val>
            <c:numRef>
              <c:extLst>
                <c:ext xmlns:c15="http://schemas.microsoft.com/office/drawing/2012/chart" uri="{02D57815-91ED-43cb-92C2-25804820EDAC}">
                  <c15:fullRef>
                    <c15:sqref>'Member &amp; Center Level RCA'!$B$127:$B$130</c15:sqref>
                  </c15:fullRef>
                </c:ext>
              </c:extLst>
              <c:f>'Member &amp; Center Level RCA'!$B$129</c:f>
              <c:numCache>
                <c:formatCode>_("$"* #,##0.00_);_("$"* \(#,##0.00\);_("$"* "-"??_);_(@_)</c:formatCode>
                <c:ptCount val="1"/>
                <c:pt idx="0">
                  <c:v>0</c:v>
                </c:pt>
              </c:numCache>
            </c:numRef>
          </c:val>
          <c:extLst>
            <c:ext xmlns:c16="http://schemas.microsoft.com/office/drawing/2014/chart" uri="{C3380CC4-5D6E-409C-BE32-E72D297353CC}">
              <c16:uniqueId val="{00000006-7349-41C4-A065-7F90AAA4EF1A}"/>
            </c:ext>
          </c:extLst>
        </c:ser>
        <c:ser>
          <c:idx val="4"/>
          <c:order val="2"/>
          <c:tx>
            <c:strRef>
              <c:f>'Member &amp; Center Level RCA'!$F$126</c:f>
              <c:strCache>
                <c:ptCount val="1"/>
                <c:pt idx="0">
                  <c:v> National </c:v>
                </c:pt>
              </c:strCache>
            </c:strRef>
          </c:tx>
          <c:spPr>
            <a:solidFill>
              <a:schemeClr val="accent3"/>
            </a:solidFill>
          </c:spPr>
          <c:invertIfNegative val="0"/>
          <c:errBars>
            <c:errBarType val="both"/>
            <c:errValType val="cust"/>
            <c:noEndCap val="0"/>
            <c:plus>
              <c:numRef>
                <c:extLst>
                  <c:ext xmlns:c15="http://schemas.microsoft.com/office/drawing/2012/chart" uri="{02D57815-91ED-43cb-92C2-25804820EDAC}">
                    <c15:fullRef>
                      <c15:sqref>('Member &amp; Center Level RCA'!$A$130:$B$130,'Member &amp; Center Level RCA'!$D$130,'Member &amp; Center Level RCA'!$F$130)</c15:sqref>
                    </c15:fullRef>
                  </c:ext>
                </c:extLst>
                <c:f>'Member &amp; Center Level RCA'!$F$130</c:f>
                <c:numCache>
                  <c:formatCode>General</c:formatCode>
                  <c:ptCount val="1"/>
                </c:numCache>
              </c:numRef>
            </c:plus>
            <c:minus>
              <c:numRef>
                <c:extLst>
                  <c:ext xmlns:c15="http://schemas.microsoft.com/office/drawing/2012/chart" uri="{02D57815-91ED-43cb-92C2-25804820EDAC}">
                    <c15:fullRef>
                      <c15:sqref>('Member &amp; Center Level RCA'!$A$130:$B$130,'Member &amp; Center Level RCA'!$D$130,'Member &amp; Center Level RCA'!$F$130)</c15:sqref>
                    </c15:fullRef>
                  </c:ext>
                </c:extLst>
                <c:f>'Member &amp; Center Level RCA'!$F$130</c:f>
                <c:numCache>
                  <c:formatCode>General</c:formatCode>
                  <c:ptCount val="1"/>
                </c:numCache>
              </c:numRef>
            </c:minus>
          </c:errBars>
          <c:cat>
            <c:strRef>
              <c:extLst>
                <c:ext xmlns:c15="http://schemas.microsoft.com/office/drawing/2012/chart" uri="{02D57815-91ED-43cb-92C2-25804820EDAC}">
                  <c15:fullRef>
                    <c15:sqref>'Member &amp; Center Level RCA'!$A$127:$A$130</c15:sqref>
                  </c15:fullRef>
                </c:ext>
              </c:extLst>
              <c:f>'Member &amp; Center Level RCA'!$A$129</c:f>
              <c:strCache>
                <c:ptCount val="1"/>
                <c:pt idx="0">
                  <c:v>Median</c:v>
                </c:pt>
              </c:strCache>
            </c:strRef>
          </c:cat>
          <c:val>
            <c:numRef>
              <c:extLst>
                <c:ext xmlns:c15="http://schemas.microsoft.com/office/drawing/2012/chart" uri="{02D57815-91ED-43cb-92C2-25804820EDAC}">
                  <c15:fullRef>
                    <c15:sqref>'Member &amp; Center Level RCA'!$F$127:$F$130</c15:sqref>
                  </c15:fullRef>
                </c:ext>
              </c:extLst>
              <c:f>'Member &amp; Center Level RCA'!$F$129</c:f>
              <c:numCache>
                <c:formatCode>_("$"* #,##0.00_);_("$"* \(#,##0.00\);_("$"* "-"??_);_(@_)</c:formatCode>
                <c:ptCount val="1"/>
                <c:pt idx="0">
                  <c:v>423790</c:v>
                </c:pt>
              </c:numCache>
            </c:numRef>
          </c:val>
          <c:extLst>
            <c:ext xmlns:c16="http://schemas.microsoft.com/office/drawing/2014/chart" uri="{C3380CC4-5D6E-409C-BE32-E72D297353CC}">
              <c16:uniqueId val="{00000010-7349-41C4-A065-7F90AAA4EF1A}"/>
            </c:ext>
          </c:extLst>
        </c:ser>
        <c:dLbls>
          <c:showLegendKey val="0"/>
          <c:showVal val="0"/>
          <c:showCatName val="0"/>
          <c:showSerName val="0"/>
          <c:showPercent val="0"/>
          <c:showBubbleSize val="0"/>
        </c:dLbls>
        <c:gapWidth val="500"/>
        <c:axId val="75725440"/>
        <c:axId val="94859648"/>
        <c:extLst>
          <c:ext xmlns:c15="http://schemas.microsoft.com/office/drawing/2012/chart" uri="{02D57815-91ED-43cb-92C2-25804820EDAC}">
            <c15:filteredBarSeries>
              <c15:ser>
                <c:idx val="1"/>
                <c:order val="3"/>
                <c:tx>
                  <c:strRef>
                    <c:extLst>
                      <c:ext uri="{02D57815-91ED-43cb-92C2-25804820EDAC}">
                        <c15:formulaRef>
                          <c15:sqref>'Member &amp; Center Level RCA'!$C$126</c15:sqref>
                        </c15:formulaRef>
                      </c:ext>
                    </c:extLst>
                    <c:strCache>
                      <c:ptCount val="1"/>
                    </c:strCache>
                  </c:strRef>
                </c:tx>
                <c:spPr>
                  <a:solidFill>
                    <a:schemeClr val="accent1"/>
                  </a:solidFill>
                </c:spPr>
                <c:invertIfNegative val="0"/>
                <c:cat>
                  <c:strRef>
                    <c:extLst>
                      <c:ext uri="{02D57815-91ED-43cb-92C2-25804820EDAC}">
                        <c15:fullRef>
                          <c15:sqref>'Member &amp; Center Level RCA'!$A$127:$A$130</c15:sqref>
                        </c15:fullRef>
                        <c15:formulaRef>
                          <c15:sqref>'Member &amp; Center Level RCA'!$A$129</c15:sqref>
                        </c15:formulaRef>
                      </c:ext>
                    </c:extLst>
                    <c:strCache>
                      <c:ptCount val="1"/>
                      <c:pt idx="0">
                        <c:v>Median</c:v>
                      </c:pt>
                    </c:strCache>
                  </c:strRef>
                </c:cat>
                <c:val>
                  <c:numRef>
                    <c:extLst>
                      <c:ext uri="{02D57815-91ED-43cb-92C2-25804820EDAC}">
                        <c15:fullRef>
                          <c15:sqref>'Member &amp; Center Level RCA'!$C$127:$C$130</c15:sqref>
                        </c15:fullRef>
                        <c15:formulaRef>
                          <c15:sqref>'Member &amp; Center Level RCA'!$C$129</c15:sqref>
                        </c15:formulaRef>
                      </c:ext>
                    </c:extLst>
                    <c:numCache>
                      <c:formatCode>General</c:formatCode>
                      <c:ptCount val="1"/>
                    </c:numCache>
                  </c:numRef>
                </c:val>
                <c:extLst>
                  <c:ext xmlns:c16="http://schemas.microsoft.com/office/drawing/2014/chart" uri="{C3380CC4-5D6E-409C-BE32-E72D297353CC}">
                    <c16:uniqueId val="{00000000-7349-41C4-A065-7F90AAA4EF1A}"/>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'Member &amp; Center Level RCA'!$E$126</c15:sqref>
                        </c15:formulaRef>
                      </c:ext>
                    </c:extLst>
                    <c:strCache>
                      <c:ptCount val="1"/>
                    </c:strCache>
                  </c:strRef>
                </c:tx>
                <c:invertIfNegative val="0"/>
                <c:cat>
                  <c:strRef>
                    <c:extLst>
                      <c:ext xmlns:c15="http://schemas.microsoft.com/office/drawing/2012/chart" uri="{02D57815-91ED-43cb-92C2-25804820EDAC}">
                        <c15:fullRef>
                          <c15:sqref>'Member &amp; Center Level RCA'!$A$127:$A$130</c15:sqref>
                        </c15:fullRef>
                        <c15:formulaRef>
                          <c15:sqref>'Member &amp; Center Level RCA'!$A$129</c15:sqref>
                        </c15:formulaRef>
                      </c:ext>
                    </c:extLst>
                    <c:strCache>
                      <c:ptCount val="1"/>
                      <c:pt idx="0">
                        <c:v>Median</c:v>
                      </c:pt>
                    </c:strCache>
                  </c:strRef>
                </c:cat>
                <c:val>
                  <c:numRef>
                    <c:extLst>
                      <c:ext xmlns:c15="http://schemas.microsoft.com/office/drawing/2012/chart" uri="{02D57815-91ED-43cb-92C2-25804820EDAC}">
                        <c15:fullRef>
                          <c15:sqref>'Member &amp; Center Level RCA'!$E$127:$E$130</c15:sqref>
                        </c15:fullRef>
                        <c15:formulaRef>
                          <c15:sqref>'Member &amp; Center Level RCA'!$E$129</c15:sqref>
                        </c15:formulaRef>
                      </c:ext>
                    </c:extLst>
                    <c:numCache>
                      <c:formatCode>General</c:formatCode>
                      <c:ptCount val="1"/>
                    </c:numCache>
                  </c:numRef>
                </c:val>
                <c:extLst xmlns:c15="http://schemas.microsoft.com/office/drawing/2012/chart">
                  <c:ext xmlns:c16="http://schemas.microsoft.com/office/drawing/2014/chart" uri="{C3380CC4-5D6E-409C-BE32-E72D297353CC}">
                    <c16:uniqueId val="{0000000F-7349-41C4-A065-7F90AAA4EF1A}"/>
                  </c:ext>
                </c:extLst>
              </c15:ser>
            </c15:filteredBarSeries>
          </c:ext>
        </c:extLst>
      </c:barChart>
      <c:catAx>
        <c:axId val="75725440"/>
        <c:scaling>
          <c:orientation val="minMax"/>
        </c:scaling>
        <c:delete val="0"/>
        <c:axPos val="b"/>
        <c:numFmt formatCode="General" sourceLinked="1"/>
        <c:majorTickMark val="out"/>
        <c:minorTickMark val="none"/>
        <c:tickLblPos val="nextTo"/>
        <c:crossAx val="94859648"/>
        <c:crosses val="autoZero"/>
        <c:auto val="1"/>
        <c:lblAlgn val="ctr"/>
        <c:lblOffset val="100"/>
        <c:noMultiLvlLbl val="0"/>
      </c:catAx>
      <c:valAx>
        <c:axId val="94859648"/>
        <c:scaling>
          <c:orientation val="minMax"/>
          <c:min val="0"/>
        </c:scaling>
        <c:delete val="0"/>
        <c:axPos val="l"/>
        <c:majorGridlines/>
        <c:numFmt formatCode="&quot;$&quot;#,##0" sourceLinked="0"/>
        <c:majorTickMark val="out"/>
        <c:minorTickMark val="none"/>
        <c:tickLblPos val="nextTo"/>
        <c:crossAx val="75725440"/>
        <c:crosses val="autoZero"/>
        <c:crossBetween val="between"/>
      </c:valAx>
    </c:plotArea>
    <c:legend>
      <c:legendPos val="b"/>
      <c:overlay val="0"/>
      <c:txPr>
        <a:bodyPr/>
        <a:lstStyle/>
        <a:p>
          <a:pPr rtl="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Center</a:t>
            </a:r>
            <a:r>
              <a:rPr lang="en-US" baseline="0"/>
              <a:t> Level</a:t>
            </a:r>
          </a:p>
        </c:rich>
      </c:tx>
      <c:layout>
        <c:manualLayout>
          <c:xMode val="edge"/>
          <c:yMode val="edge"/>
          <c:x val="0.32737458290899757"/>
          <c:y val="0"/>
        </c:manualLayout>
      </c:layout>
      <c:overlay val="0"/>
    </c:title>
    <c:autoTitleDeleted val="0"/>
    <c:plotArea>
      <c:layout/>
      <c:barChart>
        <c:barDir val="col"/>
        <c:grouping val="clustered"/>
        <c:varyColors val="0"/>
        <c:ser>
          <c:idx val="0"/>
          <c:order val="0"/>
          <c:tx>
            <c:strRef>
              <c:f>'Member &amp; Center Level RCA'!$D$126</c:f>
              <c:strCache>
                <c:ptCount val="1"/>
                <c:pt idx="0">
                  <c:v> Previous Year </c:v>
                </c:pt>
              </c:strCache>
            </c:strRef>
          </c:tx>
          <c:spPr>
            <a:solidFill>
              <a:schemeClr val="tx2">
                <a:lumMod val="40000"/>
                <a:lumOff val="60000"/>
              </a:schemeClr>
            </a:solidFill>
          </c:spPr>
          <c:invertIfNegative val="0"/>
          <c:cat>
            <c:strRef>
              <c:extLst>
                <c:ext xmlns:c15="http://schemas.microsoft.com/office/drawing/2012/chart" uri="{02D57815-91ED-43cb-92C2-25804820EDAC}">
                  <c15:fullRef>
                    <c15:sqref>'Member &amp; Center Level RCA'!$A$127:$A$131</c15:sqref>
                  </c15:fullRef>
                </c:ext>
              </c:extLst>
              <c:f>'Member &amp; Center Level RCA'!$A$127</c:f>
              <c:strCache>
                <c:ptCount val="1"/>
                <c:pt idx="0">
                  <c:v>Total</c:v>
                </c:pt>
              </c:strCache>
            </c:strRef>
          </c:cat>
          <c:val>
            <c:numRef>
              <c:extLst>
                <c:ext xmlns:c15="http://schemas.microsoft.com/office/drawing/2012/chart" uri="{02D57815-91ED-43cb-92C2-25804820EDAC}">
                  <c15:fullRef>
                    <c15:sqref>'Member &amp; Center Level RCA'!$D$127:$D$131</c15:sqref>
                  </c15:fullRef>
                </c:ext>
              </c:extLst>
              <c:f>'Member &amp; Center Level RCA'!$D$127</c:f>
              <c:numCache>
                <c:formatCode>_("$"* #,##0.00_);_("$"* \(#,##0.00\);_("$"* "-"??_);_(@_)</c:formatCode>
                <c:ptCount val="1"/>
              </c:numCache>
            </c:numRef>
          </c:val>
          <c:extLst>
            <c:ext xmlns:c16="http://schemas.microsoft.com/office/drawing/2014/chart" uri="{C3380CC4-5D6E-409C-BE32-E72D297353CC}">
              <c16:uniqueId val="{00000005-5E23-4408-95EA-8B7A9D10B6CC}"/>
            </c:ext>
          </c:extLst>
        </c:ser>
        <c:ser>
          <c:idx val="2"/>
          <c:order val="1"/>
          <c:tx>
            <c:strRef>
              <c:f>'Member &amp; Center Level RCA'!$B$126</c:f>
              <c:strCache>
                <c:ptCount val="1"/>
                <c:pt idx="0">
                  <c:v> Current Year </c:v>
                </c:pt>
              </c:strCache>
            </c:strRef>
          </c:tx>
          <c:spPr>
            <a:solidFill>
              <a:schemeClr val="accent1"/>
            </a:solidFill>
          </c:spPr>
          <c:invertIfNegative val="0"/>
          <c:cat>
            <c:strRef>
              <c:extLst>
                <c:ext xmlns:c15="http://schemas.microsoft.com/office/drawing/2012/chart" uri="{02D57815-91ED-43cb-92C2-25804820EDAC}">
                  <c15:fullRef>
                    <c15:sqref>'Member &amp; Center Level RCA'!$A$127:$A$131</c15:sqref>
                  </c15:fullRef>
                </c:ext>
              </c:extLst>
              <c:f>'Member &amp; Center Level RCA'!$A$127</c:f>
              <c:strCache>
                <c:ptCount val="1"/>
                <c:pt idx="0">
                  <c:v>Total</c:v>
                </c:pt>
              </c:strCache>
            </c:strRef>
          </c:cat>
          <c:val>
            <c:numRef>
              <c:extLst>
                <c:ext xmlns:c15="http://schemas.microsoft.com/office/drawing/2012/chart" uri="{02D57815-91ED-43cb-92C2-25804820EDAC}">
                  <c15:fullRef>
                    <c15:sqref>'Member &amp; Center Level RCA'!$B$127:$B$131</c15:sqref>
                  </c15:fullRef>
                </c:ext>
              </c:extLst>
              <c:f>'Member &amp; Center Level RCA'!$B$127</c:f>
              <c:numCache>
                <c:formatCode>_("$"* #,##0.00_);_("$"* \(#,##0.00\);_("$"* "-"??_);_(@_)</c:formatCode>
                <c:ptCount val="1"/>
                <c:pt idx="0">
                  <c:v>0</c:v>
                </c:pt>
              </c:numCache>
            </c:numRef>
          </c:val>
          <c:extLst>
            <c:ext xmlns:c16="http://schemas.microsoft.com/office/drawing/2014/chart" uri="{C3380CC4-5D6E-409C-BE32-E72D297353CC}">
              <c16:uniqueId val="{00000001-5E23-4408-95EA-8B7A9D10B6CC}"/>
            </c:ext>
          </c:extLst>
        </c:ser>
        <c:ser>
          <c:idx val="1"/>
          <c:order val="2"/>
          <c:tx>
            <c:strRef>
              <c:f>'Member &amp; Center Level RCA'!$F$126</c:f>
              <c:strCache>
                <c:ptCount val="1"/>
                <c:pt idx="0">
                  <c:v> National </c:v>
                </c:pt>
              </c:strCache>
            </c:strRef>
          </c:tx>
          <c:spPr>
            <a:solidFill>
              <a:schemeClr val="accent3"/>
            </a:solidFill>
          </c:spPr>
          <c:invertIfNegative val="0"/>
          <c:errBars>
            <c:errBarType val="both"/>
            <c:errValType val="cust"/>
            <c:noEndCap val="0"/>
            <c:plus>
              <c:numRef>
                <c:extLst>
                  <c:ext xmlns:c15="http://schemas.microsoft.com/office/drawing/2012/chart" uri="{02D57815-91ED-43cb-92C2-25804820EDAC}">
                    <c15:fullRef>
                      <c15:sqref>'Member &amp; Center Level RCA'!$F$131</c15:sqref>
                    </c15:fullRef>
                  </c:ext>
                </c:extLst>
                <c:f>'Member &amp; Center Level RCA'!$F$131</c:f>
                <c:numCache>
                  <c:formatCode>General</c:formatCode>
                  <c:ptCount val="1"/>
                  <c:pt idx="0">
                    <c:v>3393770</c:v>
                  </c:pt>
                </c:numCache>
              </c:numRef>
            </c:plus>
            <c:minus>
              <c:numRef>
                <c:extLst>
                  <c:ext xmlns:c15="http://schemas.microsoft.com/office/drawing/2012/chart" uri="{02D57815-91ED-43cb-92C2-25804820EDAC}">
                    <c15:fullRef>
                      <c15:sqref>'Member &amp; Center Level RCA'!$F$131</c15:sqref>
                    </c15:fullRef>
                  </c:ext>
                </c:extLst>
                <c:f>'Member &amp; Center Level RCA'!$F$131</c:f>
                <c:numCache>
                  <c:formatCode>General</c:formatCode>
                  <c:ptCount val="1"/>
                  <c:pt idx="0">
                    <c:v>3393770</c:v>
                  </c:pt>
                </c:numCache>
              </c:numRef>
            </c:minus>
          </c:errBars>
          <c:cat>
            <c:strRef>
              <c:extLst>
                <c:ext xmlns:c15="http://schemas.microsoft.com/office/drawing/2012/chart" uri="{02D57815-91ED-43cb-92C2-25804820EDAC}">
                  <c15:fullRef>
                    <c15:sqref>'Member &amp; Center Level RCA'!$A$127:$A$131</c15:sqref>
                  </c15:fullRef>
                </c:ext>
              </c:extLst>
              <c:f>'Member &amp; Center Level RCA'!$A$127</c:f>
              <c:strCache>
                <c:ptCount val="1"/>
                <c:pt idx="0">
                  <c:v>Total</c:v>
                </c:pt>
              </c:strCache>
            </c:strRef>
          </c:cat>
          <c:val>
            <c:numRef>
              <c:extLst>
                <c:ext xmlns:c15="http://schemas.microsoft.com/office/drawing/2012/chart" uri="{02D57815-91ED-43cb-92C2-25804820EDAC}">
                  <c15:fullRef>
                    <c15:sqref>'Member &amp; Center Level RCA'!$F$127:$F$131</c15:sqref>
                  </c15:fullRef>
                </c:ext>
              </c:extLst>
              <c:f>'Member &amp; Center Level RCA'!$F$127</c:f>
              <c:numCache>
                <c:formatCode>_("$"* #,##0.00_);_("$"* \(#,##0.00\);_("$"* "-"??_);_(@_)</c:formatCode>
                <c:ptCount val="1"/>
                <c:pt idx="0">
                  <c:v>4132170</c:v>
                </c:pt>
              </c:numCache>
            </c:numRef>
          </c:val>
          <c:extLst>
            <c:ext xmlns:c16="http://schemas.microsoft.com/office/drawing/2014/chart" uri="{C3380CC4-5D6E-409C-BE32-E72D297353CC}">
              <c16:uniqueId val="{00000006-5E23-4408-95EA-8B7A9D10B6CC}"/>
            </c:ext>
          </c:extLst>
        </c:ser>
        <c:dLbls>
          <c:showLegendKey val="0"/>
          <c:showVal val="0"/>
          <c:showCatName val="0"/>
          <c:showSerName val="0"/>
          <c:showPercent val="0"/>
          <c:showBubbleSize val="0"/>
        </c:dLbls>
        <c:gapWidth val="500"/>
        <c:axId val="75725440"/>
        <c:axId val="94859648"/>
        <c:extLst/>
      </c:barChart>
      <c:catAx>
        <c:axId val="75725440"/>
        <c:scaling>
          <c:orientation val="minMax"/>
        </c:scaling>
        <c:delete val="0"/>
        <c:axPos val="b"/>
        <c:numFmt formatCode="General" sourceLinked="1"/>
        <c:majorTickMark val="out"/>
        <c:minorTickMark val="none"/>
        <c:tickLblPos val="nextTo"/>
        <c:crossAx val="94859648"/>
        <c:crosses val="autoZero"/>
        <c:auto val="1"/>
        <c:lblAlgn val="ctr"/>
        <c:lblOffset val="100"/>
        <c:noMultiLvlLbl val="0"/>
      </c:catAx>
      <c:valAx>
        <c:axId val="94859648"/>
        <c:scaling>
          <c:orientation val="minMax"/>
        </c:scaling>
        <c:delete val="0"/>
        <c:axPos val="l"/>
        <c:majorGridlines/>
        <c:numFmt formatCode="&quot;$&quot;#,##0" sourceLinked="0"/>
        <c:majorTickMark val="out"/>
        <c:minorTickMark val="none"/>
        <c:tickLblPos val="nextTo"/>
        <c:crossAx val="75725440"/>
        <c:crosses val="autoZero"/>
        <c:crossBetween val="between"/>
      </c:valAx>
    </c:plotArea>
    <c:legend>
      <c:legendPos val="b"/>
      <c:overlay val="0"/>
      <c:txPr>
        <a:bodyPr/>
        <a:lstStyle/>
        <a:p>
          <a:pPr rtl="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9</xdr:col>
      <xdr:colOff>590550</xdr:colOff>
      <xdr:row>25</xdr:row>
      <xdr:rowOff>123825</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54</xdr:row>
      <xdr:rowOff>41275</xdr:rowOff>
    </xdr:from>
    <xdr:to>
      <xdr:col>9</xdr:col>
      <xdr:colOff>581025</xdr:colOff>
      <xdr:row>78</xdr:row>
      <xdr:rowOff>158750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108</xdr:row>
      <xdr:rowOff>44450</xdr:rowOff>
    </xdr:from>
    <xdr:to>
      <xdr:col>9</xdr:col>
      <xdr:colOff>561975</xdr:colOff>
      <xdr:row>134</xdr:row>
      <xdr:rowOff>152400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162</xdr:row>
      <xdr:rowOff>9524</xdr:rowOff>
    </xdr:from>
    <xdr:to>
      <xdr:col>9</xdr:col>
      <xdr:colOff>590550</xdr:colOff>
      <xdr:row>186</xdr:row>
      <xdr:rowOff>142875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28574</xdr:rowOff>
    </xdr:from>
    <xdr:to>
      <xdr:col>9</xdr:col>
      <xdr:colOff>590550</xdr:colOff>
      <xdr:row>214</xdr:row>
      <xdr:rowOff>126999</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79</xdr:row>
      <xdr:rowOff>161924</xdr:rowOff>
    </xdr:from>
    <xdr:to>
      <xdr:col>9</xdr:col>
      <xdr:colOff>581025</xdr:colOff>
      <xdr:row>105</xdr:row>
      <xdr:rowOff>57150</xdr:rowOff>
    </xdr:to>
    <xdr:grpSp>
      <xdr:nvGrpSpPr>
        <xdr:cNvPr id="10" name="Group 9">
          <a:extLst>
            <a:ext uri="{FF2B5EF4-FFF2-40B4-BE49-F238E27FC236}">
              <a16:creationId xmlns:a16="http://schemas.microsoft.com/office/drawing/2014/main" id="{62687A75-14DC-8CAB-9CEE-B16984E204B2}"/>
            </a:ext>
          </a:extLst>
        </xdr:cNvPr>
        <xdr:cNvGrpSpPr/>
      </xdr:nvGrpSpPr>
      <xdr:grpSpPr>
        <a:xfrm>
          <a:off x="47625" y="12953999"/>
          <a:ext cx="6019800" cy="4105276"/>
          <a:chOff x="47625" y="12953999"/>
          <a:chExt cx="6019800" cy="4105276"/>
        </a:xfrm>
      </xdr:grpSpPr>
      <xdr:sp macro="" textlink="">
        <xdr:nvSpPr>
          <xdr:cNvPr id="9" name="TextBox 8">
            <a:extLst>
              <a:ext uri="{FF2B5EF4-FFF2-40B4-BE49-F238E27FC236}">
                <a16:creationId xmlns:a16="http://schemas.microsoft.com/office/drawing/2014/main" id="{98E8FCB6-C4DA-ADC8-5667-2AD189E795FF}"/>
              </a:ext>
            </a:extLst>
          </xdr:cNvPr>
          <xdr:cNvSpPr txBox="1"/>
        </xdr:nvSpPr>
        <xdr:spPr>
          <a:xfrm>
            <a:off x="47625" y="12953999"/>
            <a:ext cx="6019800" cy="4105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effectLst/>
              </a:rPr>
              <a:t>Research Cost Avoidance Estimates</a:t>
            </a:r>
            <a:r>
              <a:rPr lang="en-US" sz="1800" b="1" baseline="0">
                <a:effectLst/>
              </a:rPr>
              <a:t> </a:t>
            </a:r>
            <a:br>
              <a:rPr lang="en-US" sz="1800" b="1" baseline="0">
                <a:effectLst/>
              </a:rPr>
            </a:br>
            <a:r>
              <a:rPr lang="en-US" sz="1600" b="1" baseline="0">
                <a:effectLst/>
              </a:rPr>
              <a:t>(Estimated dollars saved by conducting "Core Research" through the Center, rather than internally)</a:t>
            </a:r>
            <a:endParaRPr lang="en-US" sz="1800" b="1"/>
          </a:p>
        </xdr:txBody>
      </xdr:sp>
      <xdr:graphicFrame macro="">
        <xdr:nvGraphicFramePr>
          <xdr:cNvPr id="2" name="Chart 1">
            <a:extLst>
              <a:ext uri="{FF2B5EF4-FFF2-40B4-BE49-F238E27FC236}">
                <a16:creationId xmlns:a16="http://schemas.microsoft.com/office/drawing/2014/main" id="{E7A2F41D-DB6D-49FF-9AF2-395B35A20A13}"/>
              </a:ext>
            </a:extLst>
          </xdr:cNvPr>
          <xdr:cNvGraphicFramePr>
            <a:graphicFrameLocks/>
          </xdr:cNvGraphicFramePr>
        </xdr:nvGraphicFramePr>
        <xdr:xfrm>
          <a:off x="95250" y="13801725"/>
          <a:ext cx="3019425" cy="318452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Chart 7">
            <a:extLst>
              <a:ext uri="{FF2B5EF4-FFF2-40B4-BE49-F238E27FC236}">
                <a16:creationId xmlns:a16="http://schemas.microsoft.com/office/drawing/2014/main" id="{757E9F8C-264B-4D87-B7B8-7414843F8C6E}"/>
              </a:ext>
            </a:extLst>
          </xdr:cNvPr>
          <xdr:cNvGraphicFramePr>
            <a:graphicFrameLocks/>
          </xdr:cNvGraphicFramePr>
        </xdr:nvGraphicFramePr>
        <xdr:xfrm>
          <a:off x="3048000" y="13801725"/>
          <a:ext cx="3019425" cy="3184525"/>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0.58637</cdr:x>
      <cdr:y>0.29723</cdr:y>
    </cdr:from>
    <cdr:to>
      <cdr:x>0.60158</cdr:x>
      <cdr:y>0.31935</cdr:y>
    </cdr:to>
    <cdr:sp macro="" textlink="">
      <cdr:nvSpPr>
        <cdr:cNvPr id="2" name="Rectangle 1">
          <a:extLst xmlns:a="http://schemas.openxmlformats.org/drawingml/2006/main">
            <a:ext uri="{FF2B5EF4-FFF2-40B4-BE49-F238E27FC236}">
              <a16:creationId xmlns:a16="http://schemas.microsoft.com/office/drawing/2014/main" id="{784EC0BE-FE4A-11DF-5538-38872B95FDA1}"/>
            </a:ext>
          </a:extLst>
        </cdr:cNvPr>
        <cdr:cNvSpPr/>
      </cdr:nvSpPr>
      <cdr:spPr bwMode="auto">
        <a:xfrm xmlns:a="http://schemas.openxmlformats.org/drawingml/2006/main">
          <a:off x="3524249" y="1228724"/>
          <a:ext cx="91440" cy="91440"/>
        </a:xfrm>
        <a:prstGeom xmlns:a="http://schemas.openxmlformats.org/drawingml/2006/main" prst="rect">
          <a:avLst/>
        </a:prstGeom>
        <a:solidFill xmlns:a="http://schemas.openxmlformats.org/drawingml/2006/main">
          <a:schemeClr val="accent2"/>
        </a:solidFill>
        <a:ln xmlns:a="http://schemas.openxmlformats.org/drawingml/2006/main" w="9525" cap="flat" cmpd="sng" algn="ctr">
          <a:solidFill>
            <a:schemeClr val="accent2"/>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0.65188</cdr:x>
      <cdr:y>0.94316</cdr:y>
    </cdr:from>
    <cdr:to>
      <cdr:x>0.66405</cdr:x>
      <cdr:y>0.96086</cdr:y>
    </cdr:to>
    <cdr:sp macro="" textlink="">
      <cdr:nvSpPr>
        <cdr:cNvPr id="3" name="Rectangle 2">
          <a:extLst xmlns:a="http://schemas.openxmlformats.org/drawingml/2006/main">
            <a:ext uri="{FF2B5EF4-FFF2-40B4-BE49-F238E27FC236}">
              <a16:creationId xmlns:a16="http://schemas.microsoft.com/office/drawing/2014/main" id="{FEA0F0C8-CC90-8D18-2DCA-A80C26760AD0}"/>
            </a:ext>
          </a:extLst>
        </cdr:cNvPr>
        <cdr:cNvSpPr/>
      </cdr:nvSpPr>
      <cdr:spPr bwMode="auto">
        <a:xfrm xmlns:a="http://schemas.openxmlformats.org/drawingml/2006/main">
          <a:off x="3917950" y="3898900"/>
          <a:ext cx="73152" cy="73152"/>
        </a:xfrm>
        <a:prstGeom xmlns:a="http://schemas.openxmlformats.org/drawingml/2006/main" prst="rect">
          <a:avLst/>
        </a:prstGeom>
        <a:solidFill xmlns:a="http://schemas.openxmlformats.org/drawingml/2006/main">
          <a:schemeClr val="accent2"/>
        </a:solidFill>
        <a:ln xmlns:a="http://schemas.openxmlformats.org/drawingml/2006/main" w="9525" cap="flat" cmpd="sng" algn="ctr">
          <a:solidFill>
            <a:schemeClr val="accent2"/>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E124"/>
  <sheetViews>
    <sheetView zoomScaleNormal="100" zoomScaleSheetLayoutView="70" workbookViewId="0">
      <selection activeCell="A4" sqref="A4"/>
    </sheetView>
  </sheetViews>
  <sheetFormatPr defaultColWidth="9.140625" defaultRowHeight="12.75" x14ac:dyDescent="0.2"/>
  <cols>
    <col min="1" max="5" width="4.28515625" customWidth="1"/>
    <col min="6" max="6" width="6.140625" customWidth="1"/>
    <col min="7" max="9" width="4.28515625" customWidth="1"/>
    <col min="10" max="10" width="3.28515625" customWidth="1"/>
    <col min="11" max="11" width="4.28515625" customWidth="1"/>
    <col min="12" max="13" width="3.28515625" customWidth="1"/>
    <col min="14" max="14" width="6.140625" customWidth="1"/>
    <col min="15" max="15" width="4.28515625" customWidth="1"/>
    <col min="16" max="17" width="3.28515625" customWidth="1"/>
    <col min="18" max="19" width="4.28515625" customWidth="1"/>
    <col min="20" max="21" width="3.28515625" customWidth="1"/>
    <col min="22" max="22" width="6.140625" customWidth="1"/>
    <col min="23" max="27" width="4.28515625" customWidth="1"/>
    <col min="28" max="28" width="6.140625" customWidth="1"/>
    <col min="29" max="29" width="5.42578125" customWidth="1"/>
    <col min="30" max="31" width="10.42578125" customWidth="1"/>
    <col min="32" max="33" width="10.5703125" customWidth="1"/>
    <col min="34" max="35" width="14.140625" customWidth="1"/>
    <col min="36" max="36" width="7.5703125" customWidth="1"/>
    <col min="37" max="37" width="3.7109375" customWidth="1"/>
    <col min="38" max="38" width="11.7109375" customWidth="1"/>
    <col min="39" max="39" width="3.7109375" customWidth="1"/>
    <col min="40" max="40" width="5.28515625" customWidth="1"/>
    <col min="41" max="41" width="4.42578125" customWidth="1"/>
    <col min="42" max="42" width="4.140625" customWidth="1"/>
    <col min="43" max="43" width="6.28515625" customWidth="1"/>
    <col min="44" max="44" width="5.28515625" customWidth="1"/>
    <col min="45" max="46" width="3.7109375" customWidth="1"/>
    <col min="47" max="47" width="8.140625" customWidth="1"/>
    <col min="48" max="48" width="5" customWidth="1"/>
    <col min="49" max="50" width="3.7109375" customWidth="1"/>
    <col min="51" max="51" width="7" customWidth="1"/>
    <col min="52" max="52" width="5.7109375" customWidth="1"/>
    <col min="53" max="53" width="8.28515625" customWidth="1"/>
    <col min="54" max="54" width="9.5703125" bestFit="1" customWidth="1"/>
    <col min="55" max="55" width="12" bestFit="1" customWidth="1"/>
    <col min="56" max="56" width="10.5703125" bestFit="1" customWidth="1"/>
    <col min="57" max="57" width="12" bestFit="1" customWidth="1"/>
  </cols>
  <sheetData>
    <row r="1" spans="1:57" ht="15.75" x14ac:dyDescent="0.25">
      <c r="A1" s="212" t="s">
        <v>366</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6"/>
      <c r="AK1" s="26"/>
      <c r="AL1" s="26"/>
      <c r="AM1" s="26"/>
      <c r="AN1" s="26"/>
      <c r="AO1" s="26"/>
      <c r="AP1" s="26"/>
      <c r="AQ1" s="26"/>
      <c r="AR1" s="26"/>
      <c r="AS1" s="26"/>
      <c r="AT1" s="26"/>
      <c r="AU1" s="26"/>
      <c r="AV1" s="26"/>
      <c r="AW1" s="26"/>
      <c r="AX1" s="26"/>
      <c r="AY1" s="26"/>
      <c r="AZ1" s="26"/>
      <c r="BA1" s="26"/>
      <c r="BB1" s="26"/>
      <c r="BC1" s="26"/>
      <c r="BD1" s="26"/>
      <c r="BE1" s="26"/>
    </row>
    <row r="2" spans="1:57" ht="15.75" customHeight="1" x14ac:dyDescent="0.25">
      <c r="A2" s="212" t="s">
        <v>315</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6"/>
      <c r="AK2" s="26"/>
      <c r="AL2" s="26"/>
      <c r="AM2" s="26"/>
      <c r="AN2" s="26"/>
      <c r="AO2" s="26"/>
      <c r="AP2" s="26"/>
      <c r="AQ2" s="26"/>
      <c r="AR2" s="26"/>
      <c r="AS2" s="26"/>
      <c r="AT2" s="26"/>
      <c r="AU2" s="26"/>
      <c r="AV2" s="26"/>
      <c r="AW2" s="26"/>
      <c r="AX2" s="26"/>
      <c r="AY2" s="26"/>
      <c r="AZ2" s="26"/>
      <c r="BA2" s="26"/>
      <c r="BB2" s="26"/>
      <c r="BC2" s="26"/>
      <c r="BD2" s="26"/>
      <c r="BE2" s="26"/>
    </row>
    <row r="3" spans="1:57" ht="15" x14ac:dyDescent="0.2">
      <c r="A3" s="213" t="s">
        <v>367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45"/>
      <c r="AK3" s="45"/>
      <c r="AL3" s="45"/>
      <c r="AM3" s="45"/>
      <c r="AN3" s="45"/>
      <c r="AO3" s="45"/>
      <c r="AP3" s="45"/>
      <c r="AQ3" s="45"/>
      <c r="AR3" s="45"/>
      <c r="AS3" s="45"/>
      <c r="AT3" s="45"/>
      <c r="AU3" s="45"/>
      <c r="AV3" s="45"/>
      <c r="AW3" s="45"/>
      <c r="AX3" s="45"/>
      <c r="AY3" s="45"/>
      <c r="AZ3" s="45"/>
      <c r="BA3" s="45"/>
      <c r="BB3" s="45"/>
      <c r="BC3" s="45"/>
      <c r="BD3" s="45"/>
      <c r="BE3" s="45"/>
    </row>
    <row r="4" spans="1:57" x14ac:dyDescent="0.2">
      <c r="AH4" s="8"/>
    </row>
    <row r="5" spans="1:57" ht="15.75" x14ac:dyDescent="0.25">
      <c r="A5" s="26" t="s">
        <v>34</v>
      </c>
      <c r="B5" s="26"/>
      <c r="C5" s="26"/>
      <c r="D5" s="26"/>
      <c r="E5" s="26"/>
      <c r="F5" s="26"/>
      <c r="G5" s="26"/>
      <c r="H5" s="26"/>
      <c r="I5" s="26"/>
      <c r="J5" s="26"/>
      <c r="K5" s="26"/>
      <c r="L5" s="26"/>
      <c r="M5" s="26"/>
      <c r="N5" s="26"/>
      <c r="O5" s="26"/>
      <c r="P5" s="26"/>
      <c r="Q5" s="26"/>
      <c r="R5" s="26"/>
      <c r="S5" s="26"/>
      <c r="T5" s="26"/>
      <c r="U5" s="26"/>
      <c r="V5" s="26"/>
      <c r="W5" s="26"/>
      <c r="X5" s="26"/>
      <c r="Y5" s="26"/>
      <c r="Z5" s="26"/>
      <c r="AA5" s="26"/>
      <c r="AB5" s="26"/>
    </row>
    <row r="6" spans="1:57" x14ac:dyDescent="0.2">
      <c r="A6" s="33" t="s">
        <v>287</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21"/>
      <c r="AD6" s="21"/>
      <c r="AE6" s="21"/>
      <c r="AF6" s="21"/>
      <c r="AG6" s="21"/>
      <c r="AH6" s="21"/>
      <c r="AI6" s="21"/>
      <c r="BB6" s="20"/>
      <c r="BC6" s="20"/>
      <c r="BD6" s="20"/>
      <c r="BE6" s="20"/>
    </row>
    <row r="7" spans="1:57"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214" t="s">
        <v>3</v>
      </c>
      <c r="AE7" s="215"/>
      <c r="AF7" s="215"/>
      <c r="AG7" s="216"/>
      <c r="AH7" s="215" t="s">
        <v>4</v>
      </c>
      <c r="AI7" s="215"/>
    </row>
    <row r="8" spans="1:57" x14ac:dyDescent="0.2">
      <c r="AD8" s="206" t="s">
        <v>12</v>
      </c>
      <c r="AE8" s="207"/>
      <c r="AF8" s="207" t="s">
        <v>13</v>
      </c>
      <c r="AG8" s="208"/>
      <c r="AH8" s="22"/>
      <c r="AI8" s="22"/>
    </row>
    <row r="9" spans="1:57" x14ac:dyDescent="0.2">
      <c r="AD9" s="41" t="s">
        <v>2</v>
      </c>
      <c r="AE9" s="17" t="s">
        <v>1</v>
      </c>
      <c r="AF9" s="17" t="s">
        <v>2</v>
      </c>
      <c r="AG9" s="43" t="s">
        <v>1</v>
      </c>
      <c r="AH9" s="40" t="s">
        <v>47</v>
      </c>
      <c r="AI9" s="17" t="s">
        <v>5</v>
      </c>
    </row>
    <row r="10" spans="1:57" x14ac:dyDescent="0.2">
      <c r="AD10" s="31"/>
      <c r="AE10" s="20"/>
      <c r="AF10" s="20"/>
      <c r="AG10" s="47"/>
      <c r="AH10" s="46"/>
      <c r="AI10" s="20"/>
    </row>
    <row r="11" spans="1:57" x14ac:dyDescent="0.2">
      <c r="A11" s="119" t="s">
        <v>289</v>
      </c>
      <c r="B11" s="34" t="s">
        <v>288</v>
      </c>
      <c r="C11" s="34"/>
      <c r="D11" s="34"/>
      <c r="E11" s="34"/>
      <c r="F11" s="34"/>
      <c r="G11" s="34"/>
      <c r="H11" s="34"/>
      <c r="I11" s="34"/>
      <c r="J11" s="34"/>
      <c r="K11" s="34"/>
      <c r="L11" s="34"/>
      <c r="M11" s="34"/>
      <c r="N11" s="34"/>
      <c r="O11" s="32"/>
      <c r="P11" s="32"/>
      <c r="Q11" s="32"/>
      <c r="R11" s="32"/>
      <c r="S11" s="32"/>
      <c r="T11" s="32"/>
      <c r="U11" s="32"/>
      <c r="V11" s="32"/>
      <c r="W11" s="32"/>
      <c r="X11" s="32"/>
      <c r="Y11" s="32"/>
      <c r="Z11" s="32"/>
      <c r="AA11" s="32"/>
      <c r="AB11" s="32"/>
      <c r="AC11" s="32"/>
      <c r="AD11" s="61">
        <f>'       DATA_IN         '!J56</f>
        <v>0</v>
      </c>
      <c r="AE11" s="129" t="e">
        <f>'       DATA_IN         '!J57</f>
        <v>#DIV/0!</v>
      </c>
      <c r="AF11" s="67">
        <f>'       DATA_IN         '!J76</f>
        <v>0</v>
      </c>
      <c r="AG11" s="128">
        <f>'       DATA_IN         '!J77</f>
        <v>0</v>
      </c>
      <c r="AH11" s="64">
        <f>'       DATA_IN         '!J85</f>
        <v>0.71</v>
      </c>
      <c r="AI11" s="64">
        <f>'       DATA_IN         '!J86</f>
        <v>0.27500000000000002</v>
      </c>
    </row>
    <row r="12" spans="1:57" x14ac:dyDescent="0.2">
      <c r="A12" s="120" t="s">
        <v>36</v>
      </c>
      <c r="B12" s="34" t="s">
        <v>290</v>
      </c>
      <c r="C12" s="34"/>
      <c r="D12" s="34"/>
      <c r="E12" s="34"/>
      <c r="F12" s="34"/>
      <c r="G12" s="34"/>
      <c r="H12" s="34"/>
      <c r="I12" s="34"/>
      <c r="J12" s="34"/>
      <c r="K12" s="34"/>
      <c r="L12" s="34"/>
      <c r="M12" s="34"/>
      <c r="N12" s="34"/>
      <c r="AD12" s="61">
        <f>'       DATA_IN         '!K56</f>
        <v>0</v>
      </c>
      <c r="AE12" s="60" t="e">
        <f>'       DATA_IN         '!K57</f>
        <v>#DIV/0!</v>
      </c>
      <c r="AF12" s="118">
        <f>'       DATA_IN         '!K76</f>
        <v>0</v>
      </c>
      <c r="AG12" s="65">
        <f>'       DATA_IN         '!K77</f>
        <v>0</v>
      </c>
      <c r="AH12" s="64">
        <f>'       DATA_IN         '!K85</f>
        <v>0.38100000000000001</v>
      </c>
      <c r="AI12" s="64">
        <f>'       DATA_IN         '!K86</f>
        <v>0.246</v>
      </c>
      <c r="AJ12" s="29"/>
      <c r="AN12" s="29"/>
      <c r="AR12" s="29"/>
      <c r="AV12" s="29"/>
      <c r="AZ12" s="29"/>
      <c r="BB12" s="20"/>
      <c r="BC12" s="20"/>
    </row>
    <row r="13" spans="1:57" x14ac:dyDescent="0.2">
      <c r="A13" s="120" t="s">
        <v>19</v>
      </c>
      <c r="B13" s="34" t="s">
        <v>292</v>
      </c>
      <c r="C13" s="34"/>
      <c r="D13" s="34"/>
      <c r="E13" s="34"/>
      <c r="F13" s="34"/>
      <c r="G13" s="34"/>
      <c r="H13" s="34"/>
      <c r="I13" s="34"/>
      <c r="J13" s="34"/>
      <c r="K13" s="34"/>
      <c r="L13" s="34"/>
      <c r="M13" s="34"/>
      <c r="N13" s="34"/>
      <c r="AD13" s="61">
        <f>'       DATA_IN         '!L56</f>
        <v>0</v>
      </c>
      <c r="AE13" s="60" t="e">
        <f>'       DATA_IN         '!L57</f>
        <v>#DIV/0!</v>
      </c>
      <c r="AF13" s="118">
        <f>'       DATA_IN         '!L76</f>
        <v>0</v>
      </c>
      <c r="AG13" s="65">
        <f>'       DATA_IN         '!L77</f>
        <v>0</v>
      </c>
      <c r="AH13" s="64">
        <f>'       DATA_IN         '!L85</f>
        <v>0.54800000000000004</v>
      </c>
      <c r="AI13" s="64">
        <f>'       DATA_IN         '!L86</f>
        <v>0.28399999999999997</v>
      </c>
      <c r="AJ13" s="29"/>
      <c r="AN13" s="29"/>
      <c r="AR13" s="29"/>
      <c r="AV13" s="29"/>
      <c r="AZ13" s="29"/>
      <c r="BB13" s="20"/>
      <c r="BC13" s="20"/>
    </row>
    <row r="14" spans="1:57" x14ac:dyDescent="0.2">
      <c r="A14" s="120"/>
      <c r="B14" s="34"/>
      <c r="C14" s="34" t="s">
        <v>293</v>
      </c>
      <c r="D14" s="34"/>
      <c r="E14" s="34"/>
      <c r="F14" s="34"/>
      <c r="G14" s="34"/>
      <c r="H14" s="34"/>
      <c r="I14" s="34"/>
      <c r="J14" s="34"/>
      <c r="K14" s="34"/>
      <c r="L14" s="34"/>
      <c r="M14" s="34"/>
      <c r="N14" s="34"/>
      <c r="AD14" s="61"/>
      <c r="AE14" s="60"/>
      <c r="AF14" s="118"/>
      <c r="AG14" s="65"/>
      <c r="AH14" s="64"/>
      <c r="AI14" s="64"/>
      <c r="AJ14" s="29"/>
      <c r="AN14" s="29"/>
      <c r="AR14" s="29"/>
      <c r="AV14" s="29"/>
      <c r="AZ14" s="29"/>
      <c r="BB14" s="20"/>
      <c r="BC14" s="20"/>
    </row>
    <row r="15" spans="1:57" x14ac:dyDescent="0.2">
      <c r="A15" s="120" t="s">
        <v>38</v>
      </c>
      <c r="B15" s="34" t="s">
        <v>291</v>
      </c>
      <c r="C15" s="34"/>
      <c r="D15" s="34"/>
      <c r="E15" s="34"/>
      <c r="F15" s="34"/>
      <c r="G15" s="34"/>
      <c r="H15" s="34"/>
      <c r="I15" s="34"/>
      <c r="J15" s="34"/>
      <c r="K15" s="34"/>
      <c r="L15" s="34"/>
      <c r="M15" s="34"/>
      <c r="N15" s="34"/>
      <c r="AD15" s="61">
        <f>'       DATA_IN         '!M56</f>
        <v>0</v>
      </c>
      <c r="AE15" s="60" t="e">
        <f>'       DATA_IN         '!M57</f>
        <v>#DIV/0!</v>
      </c>
      <c r="AF15" s="118">
        <f>'       DATA_IN         '!M76</f>
        <v>0</v>
      </c>
      <c r="AG15" s="65">
        <f>'       DATA_IN         '!M77</f>
        <v>0</v>
      </c>
      <c r="AH15" s="64">
        <f>'       DATA_IN         '!M85</f>
        <v>0.19900000000000001</v>
      </c>
      <c r="AI15" s="64">
        <f>'       DATA_IN         '!M86</f>
        <v>0.16700000000000001</v>
      </c>
      <c r="AJ15" s="29"/>
      <c r="AN15" s="29"/>
      <c r="AR15" s="29"/>
      <c r="AV15" s="29"/>
      <c r="AZ15" s="29"/>
      <c r="BB15" s="20"/>
      <c r="BC15" s="20"/>
    </row>
    <row r="16" spans="1:57" x14ac:dyDescent="0.2">
      <c r="A16" s="120" t="s">
        <v>40</v>
      </c>
      <c r="B16" s="34" t="s">
        <v>37</v>
      </c>
      <c r="C16" s="34"/>
      <c r="D16" s="34"/>
      <c r="E16" s="34"/>
      <c r="F16" s="34"/>
      <c r="G16" s="34"/>
      <c r="H16" s="34"/>
      <c r="I16" s="34"/>
      <c r="J16" s="34"/>
      <c r="K16" s="34"/>
      <c r="L16" s="34"/>
      <c r="M16" s="34"/>
      <c r="N16" s="34"/>
      <c r="AD16" s="61">
        <f>'       DATA_IN         '!N56</f>
        <v>0</v>
      </c>
      <c r="AE16" s="60" t="e">
        <f>'       DATA_IN         '!N57</f>
        <v>#DIV/0!</v>
      </c>
      <c r="AF16" s="118">
        <f>'       DATA_IN         '!N76</f>
        <v>0</v>
      </c>
      <c r="AG16" s="65">
        <f>'       DATA_IN         '!N77</f>
        <v>0</v>
      </c>
      <c r="AH16" s="64">
        <f>'       DATA_IN         '!N85</f>
        <v>0</v>
      </c>
      <c r="AI16" s="64">
        <f>'       DATA_IN         '!N86</f>
        <v>0</v>
      </c>
      <c r="AJ16" s="29"/>
      <c r="AN16" s="29"/>
      <c r="AR16" s="29"/>
      <c r="AV16" s="29"/>
      <c r="AZ16" s="29"/>
      <c r="BB16" s="20"/>
      <c r="BC16" s="20"/>
    </row>
    <row r="17" spans="1:55" x14ac:dyDescent="0.2">
      <c r="A17" s="120" t="s">
        <v>55</v>
      </c>
      <c r="B17" s="34" t="s">
        <v>39</v>
      </c>
      <c r="C17" s="34"/>
      <c r="D17" s="34"/>
      <c r="E17" s="34"/>
      <c r="F17" s="34"/>
      <c r="G17" s="34"/>
      <c r="H17" s="34"/>
      <c r="I17" s="34"/>
      <c r="J17" s="34"/>
      <c r="K17" s="34"/>
      <c r="L17" s="34"/>
      <c r="M17" s="34"/>
      <c r="N17" s="34"/>
      <c r="AD17" s="61">
        <f>'       DATA_IN         '!O56</f>
        <v>0</v>
      </c>
      <c r="AE17" s="60" t="e">
        <f>'       DATA_IN         '!O57</f>
        <v>#DIV/0!</v>
      </c>
      <c r="AF17" s="118">
        <f>'       DATA_IN         '!O76</f>
        <v>0</v>
      </c>
      <c r="AG17" s="65">
        <f>'       DATA_IN         '!O77</f>
        <v>0</v>
      </c>
      <c r="AH17" s="64">
        <f>'       DATA_IN         '!O85</f>
        <v>0.14899999999999999</v>
      </c>
      <c r="AI17" s="64">
        <f>'       DATA_IN         '!O86</f>
        <v>0.27600000000000002</v>
      </c>
      <c r="AJ17" s="29"/>
      <c r="AN17" s="29"/>
      <c r="AR17" s="29"/>
      <c r="AV17" s="29"/>
      <c r="AZ17" s="29"/>
      <c r="BB17" s="20"/>
      <c r="BC17" s="20"/>
    </row>
    <row r="18" spans="1:55" x14ac:dyDescent="0.2">
      <c r="AD18" s="12"/>
      <c r="AE18" s="19"/>
      <c r="AF18" s="19"/>
      <c r="AG18" s="18"/>
      <c r="AH18" s="19"/>
      <c r="AI18" s="19"/>
      <c r="AJ18" s="29"/>
      <c r="AN18" s="29"/>
      <c r="AR18" s="29"/>
      <c r="AV18" s="29"/>
      <c r="AZ18" s="29"/>
      <c r="BB18" s="20"/>
      <c r="BC18" s="20"/>
    </row>
    <row r="19" spans="1:55" x14ac:dyDescent="0.2">
      <c r="A19" s="21" t="s">
        <v>294</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9"/>
      <c r="AN19" s="29"/>
      <c r="AR19" s="29"/>
      <c r="AV19" s="29"/>
      <c r="AZ19" s="29"/>
      <c r="BB19" s="20"/>
      <c r="BC19" s="20"/>
    </row>
    <row r="20" spans="1:55" x14ac:dyDescent="0.2">
      <c r="AD20" s="206" t="s">
        <v>12</v>
      </c>
      <c r="AE20" s="207"/>
      <c r="AF20" s="207" t="s">
        <v>13</v>
      </c>
      <c r="AG20" s="208"/>
      <c r="AH20" s="22"/>
      <c r="AI20" s="22"/>
      <c r="AJ20" s="29"/>
      <c r="AN20" s="29"/>
      <c r="AR20" s="29"/>
      <c r="AV20" s="29"/>
      <c r="AZ20" s="29"/>
      <c r="BB20" s="20"/>
      <c r="BC20" s="20"/>
    </row>
    <row r="21" spans="1:55" x14ac:dyDescent="0.2">
      <c r="AD21" s="41" t="s">
        <v>114</v>
      </c>
      <c r="AE21" s="17" t="s">
        <v>5</v>
      </c>
      <c r="AF21" s="17" t="s">
        <v>114</v>
      </c>
      <c r="AG21" s="17" t="s">
        <v>5</v>
      </c>
      <c r="AH21" s="40" t="s">
        <v>114</v>
      </c>
      <c r="AI21" s="17" t="s">
        <v>5</v>
      </c>
      <c r="AJ21" s="29"/>
      <c r="AN21" s="29"/>
      <c r="AR21" s="29"/>
      <c r="AV21" s="29"/>
      <c r="AZ21" s="29"/>
      <c r="BB21" s="20"/>
      <c r="BC21" s="20"/>
    </row>
    <row r="22" spans="1:55" x14ac:dyDescent="0.2">
      <c r="AD22" s="61"/>
      <c r="AE22" s="19"/>
      <c r="AF22" s="19"/>
      <c r="AG22" s="18"/>
      <c r="AH22" s="19"/>
      <c r="AI22" s="19"/>
      <c r="AJ22" s="29"/>
      <c r="AN22" s="29"/>
      <c r="AR22" s="29"/>
      <c r="AV22" s="29"/>
      <c r="AZ22" s="29"/>
      <c r="BB22" s="20"/>
      <c r="BC22" s="20"/>
    </row>
    <row r="23" spans="1:55" x14ac:dyDescent="0.2">
      <c r="B23" s="34" t="s">
        <v>41</v>
      </c>
      <c r="C23" s="34"/>
      <c r="D23" s="34"/>
      <c r="E23" s="34"/>
      <c r="F23" s="34"/>
      <c r="G23" s="34"/>
      <c r="H23" s="34"/>
      <c r="I23" s="34"/>
      <c r="J23" s="34"/>
      <c r="K23" s="34"/>
      <c r="L23" s="34"/>
      <c r="M23" s="34"/>
      <c r="N23" s="34"/>
      <c r="AD23" s="12" t="e">
        <f>'       DATA_IN         '!P54</f>
        <v>#DIV/0!</v>
      </c>
      <c r="AE23" s="19" t="e">
        <f>'       DATA_IN         '!P55</f>
        <v>#DIV/0!</v>
      </c>
      <c r="AF23" s="19">
        <f>'       DATA_IN         '!P83</f>
        <v>0</v>
      </c>
      <c r="AG23" s="18">
        <f>'       DATA_IN         '!P84</f>
        <v>0</v>
      </c>
      <c r="AH23" s="19">
        <f>'       DATA_IN         '!P85</f>
        <v>0.4</v>
      </c>
      <c r="AI23" s="19">
        <f>'       DATA_IN         '!P86</f>
        <v>1.1000000000000001</v>
      </c>
      <c r="AJ23" s="29"/>
      <c r="AN23" s="29"/>
      <c r="AR23" s="29"/>
      <c r="AV23" s="29"/>
      <c r="AZ23" s="29"/>
      <c r="BB23" s="20"/>
      <c r="BC23" s="20"/>
    </row>
    <row r="24" spans="1:55" x14ac:dyDescent="0.2">
      <c r="B24" s="34" t="s">
        <v>42</v>
      </c>
      <c r="C24" s="34"/>
      <c r="D24" s="34"/>
      <c r="E24" s="34"/>
      <c r="F24" s="34"/>
      <c r="G24" s="34"/>
      <c r="H24" s="34"/>
      <c r="I24" s="34"/>
      <c r="J24" s="34"/>
      <c r="K24" s="34"/>
      <c r="L24" s="34"/>
      <c r="M24" s="34"/>
      <c r="N24" s="34"/>
      <c r="AD24" s="12">
        <f>'       DATA_IN         '!P56</f>
        <v>0</v>
      </c>
      <c r="AE24" s="19" t="s">
        <v>32</v>
      </c>
      <c r="AF24" s="19">
        <f>'       DATA_IN         '!P76</f>
        <v>0</v>
      </c>
      <c r="AG24" s="18" t="s">
        <v>32</v>
      </c>
      <c r="AH24" s="19">
        <f>'       DATA_IN         '!P87</f>
        <v>2.6</v>
      </c>
      <c r="AI24" s="19">
        <f>'       DATA_IN         '!P88</f>
        <v>2.8</v>
      </c>
      <c r="AJ24" s="29"/>
      <c r="AN24" s="29"/>
      <c r="AR24" s="29"/>
      <c r="AV24" s="29"/>
      <c r="AZ24" s="29"/>
      <c r="BB24" s="20"/>
      <c r="BC24" s="20"/>
    </row>
    <row r="25" spans="1:55"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62"/>
      <c r="AE25" s="27"/>
      <c r="AF25" s="27"/>
      <c r="AG25" s="50"/>
      <c r="AH25" s="27"/>
      <c r="AI25" s="27"/>
      <c r="AJ25" s="29"/>
      <c r="AN25" s="29"/>
      <c r="AR25" s="29"/>
      <c r="AV25" s="29"/>
      <c r="AZ25" s="29"/>
      <c r="BB25" s="20"/>
      <c r="BC25" s="20"/>
    </row>
    <row r="26" spans="1:55" x14ac:dyDescent="0.2">
      <c r="AJ26" s="29"/>
      <c r="AN26" s="29"/>
      <c r="AR26" s="29"/>
      <c r="AV26" s="29"/>
      <c r="AZ26" s="29"/>
      <c r="BB26" s="20"/>
      <c r="BC26" s="20"/>
    </row>
    <row r="27" spans="1:55" ht="15.75" x14ac:dyDescent="0.25">
      <c r="A27" s="26" t="s">
        <v>44</v>
      </c>
      <c r="O27" s="26"/>
      <c r="P27" s="26"/>
      <c r="Q27" s="26"/>
      <c r="R27" s="26"/>
      <c r="S27" s="26"/>
      <c r="T27" s="26"/>
      <c r="U27" s="26"/>
      <c r="V27" s="26"/>
      <c r="W27" s="26"/>
      <c r="X27" s="26"/>
      <c r="Y27" s="26"/>
      <c r="Z27" s="26"/>
      <c r="AA27" s="26"/>
      <c r="AB27" s="26"/>
      <c r="AC27" s="26"/>
      <c r="AJ27" s="29"/>
      <c r="AN27" s="29"/>
      <c r="AR27" s="29"/>
      <c r="AV27" s="29"/>
      <c r="AZ27" s="29"/>
      <c r="BB27" s="20"/>
      <c r="BC27" s="20"/>
    </row>
    <row r="28" spans="1:55" x14ac:dyDescent="0.2">
      <c r="A28" s="51" t="s">
        <v>295</v>
      </c>
      <c r="B28" s="49"/>
      <c r="C28" s="49"/>
      <c r="D28" s="49"/>
      <c r="E28" s="49"/>
      <c r="F28" s="49"/>
      <c r="G28" s="49"/>
      <c r="H28" s="49"/>
      <c r="I28" s="49"/>
      <c r="J28" s="49"/>
      <c r="K28" s="49"/>
      <c r="L28" s="49"/>
      <c r="M28" s="49"/>
      <c r="N28" s="49"/>
      <c r="O28" s="51"/>
      <c r="P28" s="51"/>
      <c r="Q28" s="51"/>
      <c r="R28" s="51"/>
      <c r="S28" s="51"/>
      <c r="T28" s="51"/>
      <c r="U28" s="51"/>
      <c r="V28" s="51"/>
      <c r="W28" s="51"/>
      <c r="X28" s="51"/>
      <c r="Y28" s="51"/>
      <c r="Z28" s="51"/>
      <c r="AA28" s="51"/>
      <c r="AB28" s="51"/>
      <c r="AC28" s="51"/>
      <c r="AD28" s="49"/>
      <c r="AE28" s="49"/>
      <c r="AF28" s="49"/>
      <c r="AG28" s="49"/>
      <c r="AH28" s="49"/>
      <c r="AI28" s="49"/>
      <c r="AJ28" s="29"/>
      <c r="AN28" s="29"/>
      <c r="AR28" s="29"/>
      <c r="AV28" s="29"/>
      <c r="AZ28" s="29"/>
      <c r="BB28" s="20"/>
      <c r="BC28" s="20"/>
    </row>
    <row r="29" spans="1:55" x14ac:dyDescent="0.2">
      <c r="A29" s="21"/>
      <c r="B29" s="121"/>
      <c r="C29" s="121"/>
      <c r="D29" s="121"/>
      <c r="E29" s="121"/>
      <c r="F29" s="121"/>
      <c r="G29" s="121"/>
      <c r="H29" s="121"/>
      <c r="I29" s="121"/>
      <c r="J29" s="121"/>
      <c r="K29" s="121"/>
      <c r="L29" s="121"/>
      <c r="M29" s="121"/>
      <c r="N29" s="121"/>
      <c r="O29" s="21"/>
      <c r="P29" s="21"/>
      <c r="Q29" s="21"/>
      <c r="R29" s="21"/>
      <c r="S29" s="21"/>
      <c r="T29" s="21"/>
      <c r="U29" s="21"/>
      <c r="V29" s="21"/>
      <c r="W29" s="21"/>
      <c r="X29" s="21"/>
      <c r="Y29" s="21"/>
      <c r="Z29" s="21"/>
      <c r="AA29" s="21"/>
      <c r="AB29" s="21"/>
      <c r="AC29" s="21"/>
      <c r="AD29" s="209" t="s">
        <v>3</v>
      </c>
      <c r="AE29" s="210"/>
      <c r="AF29" s="210"/>
      <c r="AG29" s="211"/>
      <c r="AH29" s="210" t="s">
        <v>4</v>
      </c>
      <c r="AI29" s="210"/>
      <c r="AJ29" s="29"/>
      <c r="AN29" s="29"/>
      <c r="AR29" s="29"/>
      <c r="AV29" s="29"/>
      <c r="AZ29" s="29"/>
      <c r="BB29" s="20"/>
      <c r="BC29" s="20"/>
    </row>
    <row r="30" spans="1:55" x14ac:dyDescent="0.2">
      <c r="AD30" s="206" t="s">
        <v>12</v>
      </c>
      <c r="AE30" s="207"/>
      <c r="AF30" s="207" t="s">
        <v>13</v>
      </c>
      <c r="AG30" s="208"/>
      <c r="AH30" s="22"/>
      <c r="AI30" s="22"/>
      <c r="AJ30" s="29"/>
      <c r="AN30" s="29"/>
      <c r="AR30" s="29"/>
      <c r="AV30" s="29"/>
      <c r="AZ30" s="29"/>
      <c r="BB30" s="20"/>
      <c r="BC30" s="20"/>
    </row>
    <row r="31" spans="1:55" x14ac:dyDescent="0.2">
      <c r="AD31" s="41" t="s">
        <v>47</v>
      </c>
      <c r="AE31" s="17" t="s">
        <v>5</v>
      </c>
      <c r="AF31" s="17" t="s">
        <v>47</v>
      </c>
      <c r="AG31" s="17" t="s">
        <v>5</v>
      </c>
      <c r="AH31" s="40" t="s">
        <v>47</v>
      </c>
      <c r="AI31" s="17" t="s">
        <v>5</v>
      </c>
      <c r="AJ31" s="29"/>
      <c r="AN31" s="29"/>
      <c r="AR31" s="29"/>
      <c r="AV31" s="29"/>
      <c r="AZ31" s="29"/>
      <c r="BB31" s="20"/>
      <c r="BC31" s="20"/>
    </row>
    <row r="32" spans="1:55" x14ac:dyDescent="0.2">
      <c r="AD32" s="31"/>
      <c r="AE32" s="20"/>
      <c r="AF32" s="20"/>
      <c r="AG32" s="47"/>
      <c r="AH32" s="46"/>
      <c r="AI32" s="20"/>
      <c r="AJ32" s="29"/>
      <c r="AN32" s="29"/>
      <c r="AR32" s="29"/>
      <c r="AV32" s="29"/>
      <c r="AZ32" s="29"/>
      <c r="BB32" s="20"/>
      <c r="BC32" s="20"/>
    </row>
    <row r="33" spans="1:55" x14ac:dyDescent="0.2">
      <c r="A33" s="52" t="s">
        <v>35</v>
      </c>
      <c r="B33" s="34" t="s">
        <v>46</v>
      </c>
      <c r="C33" s="34"/>
      <c r="D33" s="34"/>
      <c r="E33" s="34"/>
      <c r="F33" s="34"/>
      <c r="G33" s="34"/>
      <c r="H33" s="34"/>
      <c r="I33" s="34"/>
      <c r="J33" s="34"/>
      <c r="K33" s="34"/>
      <c r="L33" s="34"/>
      <c r="M33" s="34"/>
      <c r="N33" s="34"/>
      <c r="O33" s="52"/>
      <c r="P33" s="52"/>
      <c r="Q33" s="52"/>
      <c r="R33" s="52"/>
      <c r="S33" s="52"/>
      <c r="T33" s="52"/>
      <c r="U33" s="52"/>
      <c r="V33" s="52"/>
      <c r="W33" s="52"/>
      <c r="X33" s="52"/>
      <c r="Y33" s="52"/>
      <c r="Z33" s="52"/>
      <c r="AA33" s="52"/>
      <c r="AB33" s="52"/>
      <c r="AC33" s="52"/>
      <c r="AD33" s="66" t="e">
        <f>'       DATA_IN         '!Q54</f>
        <v>#DIV/0!</v>
      </c>
      <c r="AE33" s="60" t="e">
        <f>'       DATA_IN         '!Q55</f>
        <v>#DIV/0!</v>
      </c>
      <c r="AF33" s="60">
        <f>'       DATA_IN         '!Q83</f>
        <v>0</v>
      </c>
      <c r="AG33" s="65">
        <f>'       DATA_IN         '!Q84</f>
        <v>0</v>
      </c>
      <c r="AH33" s="64">
        <f>'       DATA_IN         '!Q85</f>
        <v>0.30199999999999999</v>
      </c>
      <c r="AI33" s="64">
        <f>'       DATA_IN         '!Q86</f>
        <v>0.14799999999999999</v>
      </c>
      <c r="AJ33" s="29"/>
      <c r="AN33" s="29"/>
      <c r="AR33" s="29"/>
      <c r="AV33" s="29"/>
      <c r="AZ33" s="29"/>
      <c r="BB33" s="20"/>
      <c r="BC33" s="20"/>
    </row>
    <row r="34" spans="1:55" x14ac:dyDescent="0.2">
      <c r="A34" s="52" t="s">
        <v>18</v>
      </c>
      <c r="B34" s="34" t="s">
        <v>296</v>
      </c>
      <c r="C34" s="34"/>
      <c r="D34" s="34"/>
      <c r="E34" s="34"/>
      <c r="F34" s="34"/>
      <c r="G34" s="34"/>
      <c r="H34" s="34"/>
      <c r="I34" s="34"/>
      <c r="J34" s="34"/>
      <c r="K34" s="34"/>
      <c r="L34" s="34"/>
      <c r="M34" s="34"/>
      <c r="N34" s="34"/>
      <c r="O34" s="52"/>
      <c r="P34" s="52"/>
      <c r="Q34" s="52"/>
      <c r="R34" s="52"/>
      <c r="S34" s="52"/>
      <c r="T34" s="52"/>
      <c r="U34" s="52"/>
      <c r="V34" s="52"/>
      <c r="W34" s="52"/>
      <c r="X34" s="52"/>
      <c r="Y34" s="52"/>
      <c r="Z34" s="52"/>
      <c r="AA34" s="52"/>
      <c r="AB34" s="52"/>
      <c r="AC34" s="52"/>
      <c r="AD34" s="66" t="e">
        <f>'       DATA_IN         '!R54</f>
        <v>#DIV/0!</v>
      </c>
      <c r="AE34" s="60" t="e">
        <f>'       DATA_IN         '!R55</f>
        <v>#DIV/0!</v>
      </c>
      <c r="AF34" s="60">
        <f>'       DATA_IN         '!R83</f>
        <v>0</v>
      </c>
      <c r="AG34" s="65">
        <f>'       DATA_IN         '!R84</f>
        <v>0</v>
      </c>
      <c r="AH34" s="64">
        <f>'       DATA_IN         '!R85</f>
        <v>0.26400000000000001</v>
      </c>
      <c r="AI34" s="64">
        <f>'       DATA_IN         '!R86</f>
        <v>6.7000000000000004E-2</v>
      </c>
      <c r="AJ34" s="29"/>
      <c r="AN34" s="29"/>
      <c r="AR34" s="29"/>
      <c r="AV34" s="29"/>
      <c r="AZ34" s="29"/>
      <c r="BB34" s="20"/>
      <c r="BC34" s="20"/>
    </row>
    <row r="35" spans="1:55" x14ac:dyDescent="0.2">
      <c r="A35" s="52"/>
      <c r="B35" s="34" t="s">
        <v>297</v>
      </c>
      <c r="C35" s="34"/>
      <c r="D35" s="34"/>
      <c r="E35" s="34"/>
      <c r="F35" s="34"/>
      <c r="G35" s="34"/>
      <c r="H35" s="34"/>
      <c r="I35" s="34"/>
      <c r="J35" s="34"/>
      <c r="K35" s="34"/>
      <c r="L35" s="34"/>
      <c r="M35" s="34"/>
      <c r="N35" s="34"/>
      <c r="O35" s="52"/>
      <c r="P35" s="52"/>
      <c r="Q35" s="52"/>
      <c r="R35" s="52"/>
      <c r="S35" s="52"/>
      <c r="T35" s="52"/>
      <c r="U35" s="52"/>
      <c r="V35" s="52"/>
      <c r="W35" s="52"/>
      <c r="X35" s="52"/>
      <c r="Y35" s="52"/>
      <c r="Z35" s="52"/>
      <c r="AA35" s="52"/>
      <c r="AB35" s="52"/>
      <c r="AC35" s="52"/>
      <c r="AD35" s="66"/>
      <c r="AE35" s="60"/>
      <c r="AF35" s="60"/>
      <c r="AG35" s="65"/>
      <c r="AH35" s="64"/>
      <c r="AI35" s="64"/>
      <c r="AJ35" s="29"/>
      <c r="AN35" s="29"/>
      <c r="AR35" s="29"/>
      <c r="AV35" s="29"/>
      <c r="AZ35" s="29"/>
      <c r="BB35" s="20"/>
      <c r="BC35" s="20"/>
    </row>
    <row r="36" spans="1:55" x14ac:dyDescent="0.2">
      <c r="A36" s="52" t="s">
        <v>19</v>
      </c>
      <c r="B36" s="34" t="s">
        <v>298</v>
      </c>
      <c r="C36" s="34"/>
      <c r="D36" s="34"/>
      <c r="E36" s="34"/>
      <c r="F36" s="34"/>
      <c r="G36" s="34"/>
      <c r="H36" s="34"/>
      <c r="I36" s="34"/>
      <c r="J36" s="34"/>
      <c r="K36" s="34"/>
      <c r="L36" s="34"/>
      <c r="M36" s="34"/>
      <c r="N36" s="34"/>
      <c r="O36" s="52"/>
      <c r="P36" s="52"/>
      <c r="Q36" s="52"/>
      <c r="R36" s="52"/>
      <c r="S36" s="52"/>
      <c r="T36" s="52"/>
      <c r="U36" s="52"/>
      <c r="V36" s="52"/>
      <c r="W36" s="52"/>
      <c r="X36" s="52"/>
      <c r="Y36" s="52"/>
      <c r="Z36" s="52"/>
      <c r="AA36" s="52"/>
      <c r="AB36" s="52"/>
      <c r="AC36" s="52"/>
      <c r="AD36" s="66" t="e">
        <f>'       DATA_IN         '!S54</f>
        <v>#DIV/0!</v>
      </c>
      <c r="AE36" s="60" t="e">
        <f>'       DATA_IN         '!S55</f>
        <v>#DIV/0!</v>
      </c>
      <c r="AF36" s="60">
        <f>'       DATA_IN         '!S83</f>
        <v>0</v>
      </c>
      <c r="AG36" s="65">
        <f>'       DATA_IN         '!S84</f>
        <v>0</v>
      </c>
      <c r="AH36" s="64">
        <f>'       DATA_IN         '!S85</f>
        <v>0.315</v>
      </c>
      <c r="AI36" s="64">
        <f>'       DATA_IN         '!S86</f>
        <v>0.11600000000000001</v>
      </c>
      <c r="AJ36" s="29"/>
      <c r="AN36" s="29"/>
      <c r="AR36" s="29"/>
      <c r="AV36" s="29"/>
      <c r="AZ36" s="29"/>
      <c r="BB36" s="20"/>
      <c r="BC36" s="20"/>
    </row>
    <row r="37" spans="1:55" x14ac:dyDescent="0.2">
      <c r="A37" s="52"/>
      <c r="B37" s="34" t="s">
        <v>299</v>
      </c>
      <c r="C37" s="34"/>
      <c r="D37" s="34"/>
      <c r="E37" s="34"/>
      <c r="F37" s="34"/>
      <c r="G37" s="34"/>
      <c r="H37" s="34"/>
      <c r="I37" s="34"/>
      <c r="J37" s="34"/>
      <c r="K37" s="34"/>
      <c r="L37" s="34"/>
      <c r="M37" s="34"/>
      <c r="N37" s="34"/>
      <c r="O37" s="52"/>
      <c r="P37" s="52"/>
      <c r="Q37" s="52"/>
      <c r="R37" s="52"/>
      <c r="S37" s="52"/>
      <c r="T37" s="52"/>
      <c r="U37" s="52"/>
      <c r="V37" s="52"/>
      <c r="W37" s="52"/>
      <c r="X37" s="52"/>
      <c r="Y37" s="52"/>
      <c r="Z37" s="52"/>
      <c r="AA37" s="52"/>
      <c r="AB37" s="52"/>
      <c r="AC37" s="52"/>
      <c r="AD37" s="66"/>
      <c r="AE37" s="60"/>
      <c r="AF37" s="60"/>
      <c r="AG37" s="65"/>
      <c r="AH37" s="64"/>
      <c r="AI37" s="64"/>
      <c r="AJ37" s="29"/>
      <c r="AN37" s="29"/>
      <c r="AR37" s="29"/>
      <c r="AV37" s="29"/>
      <c r="AZ37" s="29"/>
      <c r="BB37" s="20"/>
      <c r="BC37" s="20"/>
    </row>
    <row r="38" spans="1:55" x14ac:dyDescent="0.2">
      <c r="A38" s="52" t="s">
        <v>45</v>
      </c>
      <c r="B38" s="34" t="s">
        <v>300</v>
      </c>
      <c r="C38" s="34"/>
      <c r="D38" s="34"/>
      <c r="E38" s="34"/>
      <c r="F38" s="34"/>
      <c r="G38" s="34"/>
      <c r="H38" s="34"/>
      <c r="I38" s="34"/>
      <c r="J38" s="34"/>
      <c r="K38" s="34"/>
      <c r="L38" s="34"/>
      <c r="M38" s="34"/>
      <c r="N38" s="34"/>
      <c r="O38" s="52"/>
      <c r="P38" s="52"/>
      <c r="Q38" s="52"/>
      <c r="R38" s="52"/>
      <c r="S38" s="52"/>
      <c r="T38" s="52"/>
      <c r="U38" s="52"/>
      <c r="V38" s="52"/>
      <c r="W38" s="52"/>
      <c r="X38" s="52"/>
      <c r="Y38" s="52"/>
      <c r="Z38" s="52"/>
      <c r="AA38" s="52"/>
      <c r="AB38" s="52"/>
      <c r="AC38" s="52"/>
      <c r="AD38" s="66" t="e">
        <f>'       DATA_IN         '!T54</f>
        <v>#DIV/0!</v>
      </c>
      <c r="AE38" s="60" t="e">
        <f>'       DATA_IN         '!T55</f>
        <v>#DIV/0!</v>
      </c>
      <c r="AF38" s="60">
        <f>'       DATA_IN         '!T83</f>
        <v>0</v>
      </c>
      <c r="AG38" s="65">
        <f>'       DATA_IN         '!T84</f>
        <v>0</v>
      </c>
      <c r="AH38" s="64">
        <f>'       DATA_IN         '!T85</f>
        <v>0.127</v>
      </c>
      <c r="AI38" s="64">
        <f>'       DATA_IN         '!T86</f>
        <v>5.3999999999999999E-2</v>
      </c>
      <c r="AJ38" s="29"/>
      <c r="AN38" s="29"/>
      <c r="AR38" s="29"/>
      <c r="AV38" s="29"/>
      <c r="AZ38" s="29"/>
      <c r="BB38" s="20"/>
      <c r="BC38" s="20"/>
    </row>
    <row r="39" spans="1:55" x14ac:dyDescent="0.2">
      <c r="A39" s="32"/>
      <c r="B39" s="34" t="s">
        <v>301</v>
      </c>
      <c r="C39" s="34"/>
      <c r="D39" s="34"/>
      <c r="E39" s="34"/>
      <c r="F39" s="34"/>
      <c r="G39" s="34"/>
      <c r="H39" s="34"/>
      <c r="I39" s="34"/>
      <c r="J39" s="34"/>
      <c r="K39" s="34"/>
      <c r="L39" s="34"/>
      <c r="M39" s="34"/>
      <c r="N39" s="34"/>
      <c r="O39" s="32"/>
      <c r="P39" s="32"/>
      <c r="Q39" s="32"/>
      <c r="R39" s="32"/>
      <c r="S39" s="32"/>
      <c r="T39" s="32"/>
      <c r="U39" s="32"/>
      <c r="V39" s="32"/>
      <c r="W39" s="32"/>
      <c r="X39" s="32"/>
      <c r="Y39" s="32"/>
      <c r="Z39" s="32"/>
      <c r="AA39" s="32"/>
      <c r="AB39" s="32"/>
      <c r="AC39" s="32"/>
      <c r="AD39" s="12"/>
      <c r="AE39" s="19"/>
      <c r="AF39" s="19"/>
      <c r="AG39" s="18"/>
      <c r="AH39" s="19"/>
      <c r="AI39" s="19"/>
      <c r="AJ39" s="29"/>
      <c r="AN39" s="29"/>
      <c r="AR39" s="29"/>
      <c r="AV39" s="29"/>
      <c r="AZ39" s="29"/>
      <c r="BB39" s="20"/>
      <c r="BC39" s="20"/>
    </row>
    <row r="40" spans="1:55" x14ac:dyDescent="0.2">
      <c r="A40" s="32"/>
      <c r="O40" s="32"/>
      <c r="P40" s="32"/>
      <c r="Q40" s="32"/>
      <c r="R40" s="32"/>
      <c r="S40" s="32"/>
      <c r="T40" s="32"/>
      <c r="U40" s="32"/>
      <c r="V40" s="32"/>
      <c r="W40" s="32"/>
      <c r="X40" s="32"/>
      <c r="Y40" s="32"/>
      <c r="Z40" s="32"/>
      <c r="AA40" s="32"/>
      <c r="AB40" s="32"/>
      <c r="AC40" s="32"/>
      <c r="AD40" s="12"/>
      <c r="AE40" s="19"/>
      <c r="AF40" s="19"/>
      <c r="AG40" s="18"/>
      <c r="AH40" s="19"/>
      <c r="AI40" s="19"/>
      <c r="AJ40" s="29"/>
      <c r="AN40" s="29"/>
      <c r="AR40" s="29"/>
      <c r="AV40" s="29"/>
      <c r="AZ40" s="29"/>
      <c r="BB40" s="20"/>
      <c r="BC40" s="20"/>
    </row>
    <row r="41" spans="1:55" x14ac:dyDescent="0.2">
      <c r="A41" s="32"/>
      <c r="O41" s="32"/>
      <c r="P41" s="32"/>
      <c r="Q41" s="32"/>
      <c r="R41" s="32"/>
      <c r="S41" s="32"/>
      <c r="T41" s="32"/>
      <c r="U41" s="32"/>
      <c r="V41" s="32"/>
      <c r="W41" s="32"/>
      <c r="X41" s="32"/>
      <c r="Y41" s="32"/>
      <c r="Z41" s="32"/>
      <c r="AA41" s="32"/>
      <c r="AB41" s="32"/>
      <c r="AC41" s="32"/>
      <c r="AD41" s="19"/>
      <c r="AE41" s="19"/>
      <c r="AF41" s="19"/>
      <c r="AG41" s="19"/>
      <c r="AH41" s="19"/>
      <c r="AI41" s="19"/>
      <c r="AJ41" s="29"/>
      <c r="AN41" s="29"/>
      <c r="AR41" s="29"/>
      <c r="AV41" s="29"/>
      <c r="AZ41" s="29"/>
      <c r="BB41" s="20"/>
      <c r="BC41" s="20"/>
    </row>
    <row r="42" spans="1:55" x14ac:dyDescent="0.2">
      <c r="A42" s="135" t="s">
        <v>317</v>
      </c>
      <c r="B42" s="21"/>
      <c r="C42" s="21"/>
      <c r="D42" s="21"/>
      <c r="E42" s="21"/>
      <c r="F42" s="21"/>
      <c r="G42" s="21"/>
      <c r="H42" s="21"/>
      <c r="I42" s="21"/>
      <c r="J42" s="21"/>
      <c r="K42" s="21"/>
      <c r="L42" s="21"/>
      <c r="M42" s="21"/>
      <c r="N42" s="21"/>
      <c r="O42" s="134"/>
      <c r="P42" s="134"/>
      <c r="Q42" s="134"/>
      <c r="R42" s="134"/>
      <c r="S42" s="134"/>
      <c r="T42" s="134"/>
      <c r="U42" s="134"/>
      <c r="V42" s="134"/>
      <c r="W42" s="134"/>
      <c r="X42" s="134"/>
      <c r="Y42" s="134"/>
      <c r="Z42" s="134"/>
      <c r="AA42" s="134"/>
      <c r="AB42" s="134"/>
      <c r="AC42" s="134"/>
      <c r="AD42" s="57"/>
      <c r="AE42" s="57"/>
      <c r="AF42" s="57"/>
      <c r="AG42" s="57"/>
      <c r="AH42" s="57"/>
      <c r="AI42" s="57"/>
      <c r="AJ42" s="29"/>
      <c r="AN42" s="29"/>
      <c r="AR42" s="29"/>
      <c r="AV42" s="29"/>
      <c r="AZ42" s="29"/>
      <c r="BB42" s="20"/>
      <c r="BC42" s="20"/>
    </row>
    <row r="43" spans="1:55" ht="51" customHeight="1" x14ac:dyDescent="0.2">
      <c r="A43" s="227" t="s">
        <v>318</v>
      </c>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9"/>
      <c r="AN43" s="29"/>
      <c r="AR43" s="29"/>
      <c r="AV43" s="29"/>
      <c r="AZ43" s="29"/>
      <c r="BB43" s="20"/>
      <c r="BC43" s="20"/>
    </row>
    <row r="44" spans="1:55" x14ac:dyDescent="0.2">
      <c r="A44" s="133"/>
      <c r="B44" s="21"/>
      <c r="C44" s="21"/>
      <c r="D44" s="21"/>
      <c r="E44" s="21"/>
      <c r="F44" s="21"/>
      <c r="G44" s="21"/>
      <c r="H44" s="21"/>
      <c r="I44" s="21"/>
      <c r="J44" s="21"/>
      <c r="K44" s="21"/>
      <c r="L44" s="21"/>
      <c r="M44" s="21"/>
      <c r="N44" s="21"/>
      <c r="O44" s="134"/>
      <c r="P44" s="134"/>
      <c r="Q44" s="134"/>
      <c r="R44" s="134"/>
      <c r="S44" s="134"/>
      <c r="T44" s="134"/>
      <c r="U44" s="134"/>
      <c r="V44" s="134"/>
      <c r="W44" s="134"/>
      <c r="X44" s="134"/>
      <c r="Y44" s="134"/>
      <c r="Z44" s="134"/>
      <c r="AA44" s="134"/>
      <c r="AB44" s="134"/>
      <c r="AC44" s="171"/>
      <c r="AD44" s="209" t="s">
        <v>3</v>
      </c>
      <c r="AE44" s="210"/>
      <c r="AF44" s="210"/>
      <c r="AG44" s="211"/>
      <c r="AH44" s="210" t="s">
        <v>4</v>
      </c>
      <c r="AI44" s="210"/>
      <c r="AJ44" s="29"/>
      <c r="AN44" s="29"/>
      <c r="AR44" s="29"/>
      <c r="AV44" s="29"/>
      <c r="AZ44" s="29"/>
      <c r="BB44" s="20"/>
      <c r="BC44" s="20"/>
    </row>
    <row r="45" spans="1:55" x14ac:dyDescent="0.2">
      <c r="A45" s="32"/>
      <c r="O45" s="32"/>
      <c r="P45" s="32"/>
      <c r="Q45" s="32"/>
      <c r="R45" s="32"/>
      <c r="S45" s="32"/>
      <c r="T45" s="32"/>
      <c r="U45" s="32"/>
      <c r="V45" s="32"/>
      <c r="W45" s="32"/>
      <c r="X45" s="32"/>
      <c r="Y45" s="32"/>
      <c r="Z45" s="32"/>
      <c r="AA45" s="32"/>
      <c r="AB45" s="32"/>
      <c r="AC45" s="32"/>
      <c r="AD45" s="206" t="s">
        <v>12</v>
      </c>
      <c r="AE45" s="207"/>
      <c r="AF45" s="207" t="s">
        <v>13</v>
      </c>
      <c r="AG45" s="208"/>
      <c r="AH45" s="22"/>
      <c r="AI45" s="22"/>
      <c r="AJ45" s="29"/>
      <c r="AN45" s="29"/>
      <c r="AR45" s="29"/>
      <c r="AV45" s="29"/>
      <c r="AZ45" s="29"/>
      <c r="BB45" s="20"/>
      <c r="BC45" s="20"/>
    </row>
    <row r="46" spans="1:55" x14ac:dyDescent="0.2">
      <c r="A46" s="32"/>
      <c r="O46" s="32"/>
      <c r="P46" s="32"/>
      <c r="Q46" s="32"/>
      <c r="R46" s="32"/>
      <c r="S46" s="32"/>
      <c r="T46" s="32"/>
      <c r="U46" s="32"/>
      <c r="V46" s="32"/>
      <c r="W46" s="32"/>
      <c r="X46" s="32"/>
      <c r="Y46" s="32"/>
      <c r="Z46" s="32"/>
      <c r="AA46" s="32"/>
      <c r="AB46" s="32"/>
      <c r="AC46" s="32"/>
      <c r="AD46" s="41" t="s">
        <v>47</v>
      </c>
      <c r="AE46" s="17" t="s">
        <v>5</v>
      </c>
      <c r="AF46" s="17" t="s">
        <v>47</v>
      </c>
      <c r="AG46" s="17" t="s">
        <v>5</v>
      </c>
      <c r="AH46" s="40" t="s">
        <v>47</v>
      </c>
      <c r="AI46" s="17" t="s">
        <v>5</v>
      </c>
      <c r="AJ46" s="29"/>
      <c r="AN46" s="29"/>
      <c r="AR46" s="29"/>
      <c r="AV46" s="29"/>
      <c r="AZ46" s="29"/>
      <c r="BB46" s="20"/>
      <c r="BC46" s="20"/>
    </row>
    <row r="47" spans="1:55" x14ac:dyDescent="0.2">
      <c r="A47" s="32"/>
      <c r="O47" s="32"/>
      <c r="P47" s="32"/>
      <c r="Q47" s="32"/>
      <c r="R47" s="32"/>
      <c r="S47" s="32"/>
      <c r="T47" s="32"/>
      <c r="U47" s="32"/>
      <c r="V47" s="32"/>
      <c r="W47" s="32"/>
      <c r="X47" s="32"/>
      <c r="Y47" s="32"/>
      <c r="Z47" s="32"/>
      <c r="AA47" s="32"/>
      <c r="AB47" s="32"/>
      <c r="AC47" s="32"/>
      <c r="AD47" s="31"/>
      <c r="AE47" s="20"/>
      <c r="AF47" s="20"/>
      <c r="AG47" s="47"/>
      <c r="AH47" s="46"/>
      <c r="AI47" s="20"/>
      <c r="AJ47" s="29"/>
      <c r="AN47" s="29"/>
      <c r="AR47" s="29"/>
      <c r="AV47" s="29"/>
      <c r="AZ47" s="29"/>
      <c r="BB47" s="20"/>
      <c r="BC47" s="20"/>
    </row>
    <row r="48" spans="1:55" x14ac:dyDescent="0.2">
      <c r="A48" s="119" t="s">
        <v>360</v>
      </c>
      <c r="O48" s="32"/>
      <c r="P48" s="32"/>
      <c r="Q48" s="32"/>
      <c r="R48" s="32"/>
      <c r="S48" s="32"/>
      <c r="T48" s="32"/>
      <c r="U48" s="32"/>
      <c r="V48" s="32"/>
      <c r="W48" s="32"/>
      <c r="X48" s="32"/>
      <c r="Y48" s="32"/>
      <c r="Z48" s="32"/>
      <c r="AA48" s="32"/>
      <c r="AB48" s="32"/>
      <c r="AC48" s="32"/>
      <c r="AD48" s="168">
        <f>'Member &amp; Center Level RCA'!B128</f>
        <v>0</v>
      </c>
      <c r="AE48" s="167">
        <f>'Member &amp; Center Level RCA'!B130</f>
        <v>0</v>
      </c>
      <c r="AF48" s="167">
        <f>'Member &amp; Center Level RCA'!D128</f>
        <v>0</v>
      </c>
      <c r="AG48" s="170">
        <f>'Member &amp; Center Level RCA'!D130</f>
        <v>0</v>
      </c>
      <c r="AH48" s="166">
        <f>'Member &amp; Center Level RCA'!F128</f>
        <v>634306</v>
      </c>
      <c r="AI48" s="166">
        <f>'Member &amp; Center Level RCA'!F130</f>
        <v>672090</v>
      </c>
      <c r="AJ48" s="29"/>
      <c r="AN48" s="29"/>
      <c r="AR48" s="29"/>
      <c r="AV48" s="29"/>
      <c r="AZ48" s="29"/>
      <c r="BB48" s="20"/>
      <c r="BC48" s="20"/>
    </row>
    <row r="49" spans="1:55" x14ac:dyDescent="0.2">
      <c r="A49" s="32"/>
      <c r="O49" s="32"/>
      <c r="P49" s="32"/>
      <c r="Q49" s="32"/>
      <c r="R49" s="32"/>
      <c r="S49" s="32"/>
      <c r="T49" s="32"/>
      <c r="U49" s="32"/>
      <c r="V49" s="32"/>
      <c r="W49" s="32"/>
      <c r="X49" s="32"/>
      <c r="Y49" s="32"/>
      <c r="Z49" s="32"/>
      <c r="AA49" s="32"/>
      <c r="AB49" s="32"/>
      <c r="AC49" s="32"/>
      <c r="AD49" s="66"/>
      <c r="AE49" s="164"/>
      <c r="AF49" s="60"/>
      <c r="AG49" s="65"/>
      <c r="AH49" s="64"/>
      <c r="AI49" s="64"/>
      <c r="AJ49" s="29"/>
      <c r="AN49" s="29"/>
      <c r="AR49" s="29"/>
      <c r="AV49" s="29"/>
      <c r="AZ49" s="29"/>
      <c r="BB49" s="20"/>
      <c r="BC49" s="20"/>
    </row>
    <row r="50" spans="1:55" x14ac:dyDescent="0.2">
      <c r="O50" s="32"/>
      <c r="P50" s="32"/>
      <c r="Q50" s="32"/>
      <c r="R50" s="32"/>
      <c r="S50" s="32"/>
      <c r="T50" s="32"/>
      <c r="U50" s="32"/>
      <c r="V50" s="32"/>
      <c r="W50" s="32"/>
      <c r="X50" s="32"/>
      <c r="Y50" s="32"/>
      <c r="Z50" s="32"/>
      <c r="AA50" s="32"/>
      <c r="AB50" s="32"/>
      <c r="AC50" s="32"/>
      <c r="AD50" s="224" t="s">
        <v>353</v>
      </c>
      <c r="AE50" s="225"/>
      <c r="AF50" s="225" t="s">
        <v>353</v>
      </c>
      <c r="AG50" s="226"/>
      <c r="AH50" s="225" t="s">
        <v>353</v>
      </c>
      <c r="AI50" s="225"/>
      <c r="AJ50" s="29"/>
      <c r="AN50" s="29"/>
      <c r="AR50" s="29"/>
      <c r="AV50" s="29"/>
      <c r="AZ50" s="29"/>
      <c r="BB50" s="20"/>
      <c r="BC50" s="20"/>
    </row>
    <row r="51" spans="1:55" x14ac:dyDescent="0.2">
      <c r="O51" s="32"/>
      <c r="P51" s="32"/>
      <c r="Q51" s="32"/>
      <c r="R51" s="32"/>
      <c r="S51" s="32"/>
      <c r="T51" s="32"/>
      <c r="U51" s="32"/>
      <c r="V51" s="32"/>
      <c r="W51" s="32"/>
      <c r="X51" s="32"/>
      <c r="Y51" s="32"/>
      <c r="Z51" s="32"/>
      <c r="AA51" s="32"/>
      <c r="AB51" s="32"/>
      <c r="AC51" s="32"/>
      <c r="AD51" s="66"/>
      <c r="AE51" s="60"/>
      <c r="AF51" s="60"/>
      <c r="AG51" s="65"/>
      <c r="AH51" s="64"/>
      <c r="AI51" s="64"/>
      <c r="AJ51" s="29"/>
      <c r="AN51" s="29"/>
      <c r="AR51" s="29"/>
      <c r="AV51" s="29"/>
      <c r="AZ51" s="29"/>
      <c r="BB51" s="20"/>
      <c r="BC51" s="20"/>
    </row>
    <row r="52" spans="1:55" x14ac:dyDescent="0.2">
      <c r="A52" s="119" t="s">
        <v>361</v>
      </c>
      <c r="O52" s="32"/>
      <c r="P52" s="32"/>
      <c r="Q52" s="32"/>
      <c r="R52" s="32"/>
      <c r="S52" s="32"/>
      <c r="T52" s="32"/>
      <c r="U52" s="32"/>
      <c r="V52" s="32"/>
      <c r="W52" s="32"/>
      <c r="X52" s="32"/>
      <c r="Y52" s="32"/>
      <c r="Z52" s="32"/>
      <c r="AA52" s="32"/>
      <c r="AB52" s="32"/>
      <c r="AC52" s="32"/>
      <c r="AD52" s="228">
        <f>'Member &amp; Center Level RCA'!B127</f>
        <v>0</v>
      </c>
      <c r="AE52" s="229"/>
      <c r="AF52" s="230">
        <f>'Member &amp; Center Level RCA'!D127</f>
        <v>0</v>
      </c>
      <c r="AG52" s="231"/>
      <c r="AH52" s="232">
        <f>'Member &amp; Center Level RCA'!F127</f>
        <v>4132170</v>
      </c>
      <c r="AI52" s="233"/>
      <c r="AJ52" s="29"/>
      <c r="AN52" s="29"/>
      <c r="AR52" s="29"/>
      <c r="AV52" s="29"/>
      <c r="AZ52" s="29"/>
      <c r="BB52" s="20"/>
      <c r="BC52" s="20"/>
    </row>
    <row r="53" spans="1:55" x14ac:dyDescent="0.2">
      <c r="A53" s="32"/>
      <c r="O53" s="32"/>
      <c r="P53" s="32"/>
      <c r="Q53" s="32"/>
      <c r="R53" s="32"/>
      <c r="S53" s="32"/>
      <c r="T53" s="32"/>
      <c r="U53" s="32"/>
      <c r="V53" s="32"/>
      <c r="W53" s="32"/>
      <c r="X53" s="32"/>
      <c r="Y53" s="32"/>
      <c r="Z53" s="32"/>
      <c r="AA53" s="32"/>
      <c r="AB53" s="32"/>
      <c r="AC53" s="32"/>
      <c r="AD53" s="66"/>
      <c r="AE53" s="60"/>
      <c r="AF53" s="60"/>
      <c r="AG53" s="65"/>
      <c r="AH53" s="64"/>
      <c r="AI53" s="64"/>
      <c r="AJ53" s="29"/>
      <c r="AN53" s="29"/>
      <c r="AR53" s="29"/>
      <c r="AV53" s="29"/>
      <c r="AZ53" s="29"/>
      <c r="BB53" s="20"/>
      <c r="BC53" s="20"/>
    </row>
    <row r="54" spans="1:55" x14ac:dyDescent="0.2">
      <c r="A54" s="132"/>
      <c r="B54" s="15"/>
      <c r="C54" s="15"/>
      <c r="D54" s="15"/>
      <c r="E54" s="15"/>
      <c r="F54" s="15"/>
      <c r="G54" s="15"/>
      <c r="H54" s="15"/>
      <c r="I54" s="15"/>
      <c r="J54" s="15"/>
      <c r="K54" s="15"/>
      <c r="L54" s="15"/>
      <c r="M54" s="15"/>
      <c r="N54" s="15"/>
      <c r="O54" s="132"/>
      <c r="P54" s="132"/>
      <c r="Q54" s="132"/>
      <c r="R54" s="132"/>
      <c r="S54" s="132"/>
      <c r="T54" s="132"/>
      <c r="U54" s="132"/>
      <c r="V54" s="132"/>
      <c r="W54" s="132"/>
      <c r="X54" s="132"/>
      <c r="Y54" s="132"/>
      <c r="Z54" s="132"/>
      <c r="AA54" s="132"/>
      <c r="AB54" s="132"/>
      <c r="AC54" s="132"/>
      <c r="AD54" s="44"/>
      <c r="AE54" s="27"/>
      <c r="AF54" s="27"/>
      <c r="AG54" s="50"/>
      <c r="AH54" s="27"/>
      <c r="AI54" s="27"/>
      <c r="AJ54" s="29"/>
      <c r="AN54" s="29"/>
      <c r="AR54" s="29"/>
      <c r="AV54" s="29"/>
      <c r="AZ54" s="29"/>
      <c r="BB54" s="20"/>
      <c r="BC54" s="20"/>
    </row>
    <row r="55" spans="1:55" x14ac:dyDescent="0.2">
      <c r="A55" s="32"/>
      <c r="O55" s="32"/>
      <c r="P55" s="32"/>
      <c r="Q55" s="32"/>
      <c r="R55" s="32"/>
      <c r="S55" s="32"/>
      <c r="T55" s="32"/>
      <c r="U55" s="32"/>
      <c r="V55" s="32"/>
      <c r="W55" s="32"/>
      <c r="X55" s="32"/>
      <c r="Y55" s="32"/>
      <c r="Z55" s="32"/>
      <c r="AA55" s="32"/>
      <c r="AB55" s="32"/>
      <c r="AC55" s="32"/>
      <c r="AD55" s="19"/>
      <c r="AE55" s="19"/>
      <c r="AF55" s="19"/>
      <c r="AG55" s="19"/>
      <c r="AH55" s="19"/>
      <c r="AI55" s="19"/>
      <c r="AJ55" s="29"/>
      <c r="AN55" s="29"/>
      <c r="AR55" s="29"/>
      <c r="AV55" s="29"/>
      <c r="AZ55" s="29"/>
      <c r="BB55" s="20"/>
      <c r="BC55" s="20"/>
    </row>
    <row r="56" spans="1:55" x14ac:dyDescent="0.2">
      <c r="A56" s="33" t="s">
        <v>306</v>
      </c>
      <c r="B56" s="21"/>
      <c r="C56" s="21"/>
      <c r="D56" s="21"/>
      <c r="E56" s="21"/>
      <c r="F56" s="21"/>
      <c r="G56" s="21"/>
      <c r="H56" s="21"/>
      <c r="I56" s="21"/>
      <c r="J56" s="21"/>
      <c r="K56" s="21"/>
      <c r="L56" s="21"/>
      <c r="M56" s="21"/>
      <c r="N56" s="21"/>
      <c r="O56" s="33"/>
      <c r="P56" s="33"/>
      <c r="Q56" s="33"/>
      <c r="R56" s="33"/>
      <c r="S56" s="33"/>
      <c r="T56" s="33"/>
      <c r="U56" s="33"/>
      <c r="V56" s="33"/>
      <c r="W56" s="33"/>
      <c r="X56" s="33"/>
      <c r="Y56" s="33"/>
      <c r="Z56" s="33"/>
      <c r="AA56" s="33"/>
      <c r="AB56" s="33"/>
      <c r="AC56" s="33"/>
      <c r="AD56" s="21"/>
      <c r="AE56" s="21"/>
      <c r="AF56" s="21"/>
      <c r="AG56" s="21"/>
      <c r="AH56" s="21"/>
      <c r="AI56" s="21"/>
      <c r="AJ56" s="29"/>
      <c r="AN56" s="29"/>
      <c r="AR56" s="29"/>
      <c r="AV56" s="29"/>
      <c r="AZ56" s="29"/>
      <c r="BB56" s="20"/>
      <c r="BC56" s="20"/>
    </row>
    <row r="57" spans="1:55" x14ac:dyDescent="0.2">
      <c r="A57" s="133"/>
      <c r="B57" s="21"/>
      <c r="C57" s="21"/>
      <c r="D57" s="21"/>
      <c r="E57" s="21"/>
      <c r="F57" s="21"/>
      <c r="G57" s="21"/>
      <c r="H57" s="21"/>
      <c r="I57" s="21"/>
      <c r="J57" s="21"/>
      <c r="K57" s="21"/>
      <c r="L57" s="21"/>
      <c r="M57" s="21"/>
      <c r="N57" s="21"/>
      <c r="O57" s="134"/>
      <c r="P57" s="134"/>
      <c r="Q57" s="134"/>
      <c r="R57" s="134"/>
      <c r="S57" s="134"/>
      <c r="T57" s="134"/>
      <c r="U57" s="134"/>
      <c r="V57" s="134"/>
      <c r="W57" s="134"/>
      <c r="X57" s="134"/>
      <c r="Y57" s="134"/>
      <c r="Z57" s="134"/>
      <c r="AA57" s="134"/>
      <c r="AB57" s="134"/>
      <c r="AC57" s="171"/>
      <c r="AD57" s="209" t="s">
        <v>3</v>
      </c>
      <c r="AE57" s="210"/>
      <c r="AF57" s="210"/>
      <c r="AG57" s="211"/>
      <c r="AH57" s="210" t="s">
        <v>4</v>
      </c>
      <c r="AI57" s="210"/>
      <c r="AJ57" s="29"/>
      <c r="AN57" s="29"/>
      <c r="AR57" s="29"/>
      <c r="AV57" s="29"/>
      <c r="AZ57" s="29"/>
      <c r="BB57" s="20"/>
      <c r="BC57" s="20"/>
    </row>
    <row r="58" spans="1:55" x14ac:dyDescent="0.2">
      <c r="A58" s="34"/>
      <c r="O58" s="34"/>
      <c r="P58" s="34"/>
      <c r="Q58" s="34"/>
      <c r="R58" s="34"/>
      <c r="S58" s="34"/>
      <c r="T58" s="34"/>
      <c r="U58" s="34"/>
      <c r="V58" s="34"/>
      <c r="W58" s="34"/>
      <c r="X58" s="34"/>
      <c r="Y58" s="34"/>
      <c r="Z58" s="34"/>
      <c r="AA58" s="34"/>
      <c r="AB58" s="34"/>
      <c r="AC58" s="34"/>
      <c r="AD58" s="217" t="s">
        <v>12</v>
      </c>
      <c r="AE58" s="218"/>
      <c r="AF58" s="218" t="s">
        <v>13</v>
      </c>
      <c r="AG58" s="219"/>
      <c r="AH58" s="22"/>
      <c r="AI58" s="22"/>
      <c r="AJ58" s="29"/>
      <c r="AN58" s="29"/>
      <c r="AR58" s="29"/>
      <c r="AV58" s="29"/>
      <c r="AZ58" s="29"/>
      <c r="BB58" s="20"/>
      <c r="BC58" s="20"/>
    </row>
    <row r="59" spans="1:55" x14ac:dyDescent="0.2">
      <c r="A59" s="34"/>
      <c r="O59" s="34"/>
      <c r="P59" s="34"/>
      <c r="Q59" s="34"/>
      <c r="R59" s="34"/>
      <c r="S59" s="34"/>
      <c r="T59" s="34"/>
      <c r="U59" s="34"/>
      <c r="V59" s="34"/>
      <c r="W59" s="34"/>
      <c r="X59" s="34"/>
      <c r="Y59" s="34"/>
      <c r="Z59" s="34"/>
      <c r="AA59" s="34"/>
      <c r="AB59" s="34"/>
      <c r="AC59" s="34"/>
      <c r="AD59" s="41" t="s">
        <v>2</v>
      </c>
      <c r="AE59" s="17" t="s">
        <v>1</v>
      </c>
      <c r="AF59" s="17" t="s">
        <v>2</v>
      </c>
      <c r="AG59" s="17" t="s">
        <v>1</v>
      </c>
      <c r="AH59" s="40" t="s">
        <v>47</v>
      </c>
      <c r="AI59" s="17" t="s">
        <v>5</v>
      </c>
      <c r="AJ59" s="29"/>
      <c r="AN59" s="29"/>
      <c r="AR59" s="29"/>
      <c r="AV59" s="29"/>
      <c r="AZ59" s="29"/>
      <c r="BB59" s="20"/>
      <c r="BC59" s="20"/>
    </row>
    <row r="60" spans="1:55" x14ac:dyDescent="0.2">
      <c r="AD60" s="12"/>
      <c r="AE60" s="19"/>
      <c r="AF60" s="19"/>
      <c r="AG60" s="18"/>
      <c r="AH60" s="19"/>
      <c r="AI60" s="19"/>
      <c r="AJ60" s="29"/>
      <c r="AN60" s="29"/>
      <c r="AR60" s="29"/>
      <c r="AV60" s="29"/>
      <c r="AZ60" s="29"/>
      <c r="BB60" s="20"/>
      <c r="BC60" s="20"/>
    </row>
    <row r="61" spans="1:55" x14ac:dyDescent="0.2">
      <c r="A61" t="s">
        <v>35</v>
      </c>
      <c r="B61" s="34" t="s">
        <v>302</v>
      </c>
      <c r="C61" s="34"/>
      <c r="D61" s="34"/>
      <c r="E61" s="34"/>
      <c r="F61" s="34"/>
      <c r="G61" s="34"/>
      <c r="H61" s="34"/>
      <c r="I61" s="34"/>
      <c r="J61" s="34"/>
      <c r="K61" s="34"/>
      <c r="L61" s="34"/>
      <c r="M61" s="34"/>
      <c r="N61" s="34"/>
      <c r="AD61" s="61">
        <f>'       DATA_IN         '!U56</f>
        <v>0</v>
      </c>
      <c r="AE61" s="60" t="e">
        <f>'       DATA_IN         '!U57</f>
        <v>#DIV/0!</v>
      </c>
      <c r="AF61" s="67">
        <f>'       DATA_IN         '!U76</f>
        <v>0</v>
      </c>
      <c r="AG61" s="65">
        <f>'       DATA_IN         '!U77</f>
        <v>0</v>
      </c>
      <c r="AH61" s="64">
        <f>'       DATA_IN         '!U85</f>
        <v>0.39800000000000002</v>
      </c>
      <c r="AI61" s="64">
        <f>'       DATA_IN         '!U86</f>
        <v>0.25800000000000001</v>
      </c>
      <c r="AJ61" s="29"/>
      <c r="AN61" s="29"/>
      <c r="AR61" s="29"/>
      <c r="AV61" s="29"/>
      <c r="AZ61" s="29"/>
      <c r="BB61" s="20"/>
      <c r="BC61" s="20"/>
    </row>
    <row r="62" spans="1:55" x14ac:dyDescent="0.2">
      <c r="A62" t="s">
        <v>36</v>
      </c>
      <c r="B62" s="34" t="s">
        <v>49</v>
      </c>
      <c r="C62" s="34"/>
      <c r="D62" s="34"/>
      <c r="E62" s="34"/>
      <c r="F62" s="34"/>
      <c r="G62" s="34"/>
      <c r="H62" s="34"/>
      <c r="I62" s="34"/>
      <c r="J62" s="34"/>
      <c r="K62" s="34"/>
      <c r="L62" s="34"/>
      <c r="M62" s="34"/>
      <c r="N62" s="34"/>
      <c r="AD62" s="61">
        <f>'       DATA_IN         '!V56</f>
        <v>0</v>
      </c>
      <c r="AE62" s="60" t="e">
        <f>'       DATA_IN         '!V57</f>
        <v>#DIV/0!</v>
      </c>
      <c r="AF62" s="67">
        <f>'       DATA_IN         '!V76</f>
        <v>0</v>
      </c>
      <c r="AG62" s="65">
        <f>'       DATA_IN         '!V77</f>
        <v>0</v>
      </c>
      <c r="AH62" s="64">
        <f>'       DATA_IN         '!V85</f>
        <v>0.159</v>
      </c>
      <c r="AI62" s="64">
        <f>'       DATA_IN         '!V86</f>
        <v>0.19400000000000001</v>
      </c>
      <c r="AJ62" s="29"/>
      <c r="AN62" s="29"/>
      <c r="AR62" s="29"/>
      <c r="AV62" s="29"/>
      <c r="AZ62" s="29"/>
      <c r="BB62" s="20"/>
      <c r="BC62" s="20"/>
    </row>
    <row r="63" spans="1:55" x14ac:dyDescent="0.2">
      <c r="A63" s="34" t="s">
        <v>48</v>
      </c>
      <c r="B63" s="34" t="s">
        <v>50</v>
      </c>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61">
        <f>'       DATA_IN         '!W56</f>
        <v>0</v>
      </c>
      <c r="AE63" s="60" t="e">
        <f>'       DATA_IN         '!W57</f>
        <v>#DIV/0!</v>
      </c>
      <c r="AF63" s="67">
        <f>'       DATA_IN         '!W76</f>
        <v>0</v>
      </c>
      <c r="AG63" s="65">
        <f>'       DATA_IN         '!W77</f>
        <v>0</v>
      </c>
      <c r="AH63" s="64">
        <f>'       DATA_IN         '!W85</f>
        <v>0.23899999999999999</v>
      </c>
      <c r="AI63" s="64">
        <f>'       DATA_IN         '!W86</f>
        <v>0.17799999999999999</v>
      </c>
      <c r="AJ63" s="29"/>
      <c r="AN63" s="29"/>
      <c r="AR63" s="29"/>
      <c r="AV63" s="29"/>
      <c r="AZ63" s="29"/>
      <c r="BB63" s="20"/>
      <c r="BC63" s="20"/>
    </row>
    <row r="64" spans="1:55" x14ac:dyDescent="0.2">
      <c r="A64" t="s">
        <v>38</v>
      </c>
      <c r="B64" s="34" t="s">
        <v>51</v>
      </c>
      <c r="C64" s="34"/>
      <c r="D64" s="34"/>
      <c r="E64" s="34"/>
      <c r="F64" s="34"/>
      <c r="G64" s="34"/>
      <c r="H64" s="34"/>
      <c r="I64" s="34"/>
      <c r="J64" s="34"/>
      <c r="K64" s="34"/>
      <c r="L64" s="34"/>
      <c r="M64" s="34"/>
      <c r="N64" s="34"/>
      <c r="AD64" s="61">
        <f>'       DATA_IN         '!X56</f>
        <v>0</v>
      </c>
      <c r="AE64" s="60" t="e">
        <f>'       DATA_IN         '!X57</f>
        <v>#DIV/0!</v>
      </c>
      <c r="AF64" s="67">
        <f>'       DATA_IN         '!X76</f>
        <v>0</v>
      </c>
      <c r="AG64" s="65">
        <f>'       DATA_IN         '!X77</f>
        <v>0</v>
      </c>
      <c r="AH64" s="64">
        <f>'       DATA_IN         '!X85</f>
        <v>0.25900000000000001</v>
      </c>
      <c r="AI64" s="64">
        <f>'       DATA_IN         '!X86</f>
        <v>0.21299999999999999</v>
      </c>
      <c r="AJ64" s="29"/>
      <c r="AN64" s="29"/>
      <c r="AR64" s="29"/>
      <c r="AV64" s="29"/>
      <c r="AZ64" s="29"/>
      <c r="BB64" s="20"/>
      <c r="BC64" s="20"/>
    </row>
    <row r="65" spans="1:55" x14ac:dyDescent="0.2">
      <c r="A65" t="s">
        <v>40</v>
      </c>
      <c r="B65" s="34" t="s">
        <v>39</v>
      </c>
      <c r="C65" s="34"/>
      <c r="D65" s="34"/>
      <c r="E65" s="34"/>
      <c r="F65" s="34"/>
      <c r="G65" s="34"/>
      <c r="H65" s="34"/>
      <c r="I65" s="34"/>
      <c r="J65" s="34"/>
      <c r="K65" s="34"/>
      <c r="L65" s="34"/>
      <c r="M65" s="34"/>
      <c r="N65" s="34"/>
      <c r="AD65" s="61">
        <f>'       DATA_IN         '!Y56</f>
        <v>0</v>
      </c>
      <c r="AE65" s="60" t="e">
        <f>'       DATA_IN         '!Y57</f>
        <v>#DIV/0!</v>
      </c>
      <c r="AF65" s="67">
        <f>'       DATA_IN         '!Y76</f>
        <v>0</v>
      </c>
      <c r="AG65" s="65">
        <f>'       DATA_IN         '!Y77</f>
        <v>0</v>
      </c>
      <c r="AH65" s="64">
        <f>'       DATA_IN         '!Y85</f>
        <v>0.34499999999999997</v>
      </c>
      <c r="AI65" s="64">
        <f>'       DATA_IN         '!Y86</f>
        <v>0.25600000000000001</v>
      </c>
      <c r="AJ65" s="29"/>
      <c r="AN65" s="29"/>
      <c r="AR65" s="29"/>
      <c r="AV65" s="29"/>
      <c r="AZ65" s="29"/>
      <c r="BB65" s="20"/>
      <c r="BC65" s="20"/>
    </row>
    <row r="66" spans="1:55"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53"/>
      <c r="AE66" s="15"/>
      <c r="AF66" s="15"/>
      <c r="AG66" s="15"/>
      <c r="AH66" s="102"/>
      <c r="AI66" s="15"/>
      <c r="AJ66" s="29"/>
      <c r="AN66" s="29"/>
      <c r="AR66" s="29"/>
      <c r="AV66" s="29"/>
      <c r="AZ66" s="29"/>
      <c r="BB66" s="20"/>
      <c r="BC66" s="20"/>
    </row>
    <row r="67" spans="1:55" x14ac:dyDescent="0.2">
      <c r="A67" s="33" t="s">
        <v>362</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9"/>
      <c r="AN67" s="29"/>
      <c r="AR67" s="29"/>
      <c r="AV67" s="29"/>
      <c r="AZ67" s="29"/>
      <c r="BB67" s="20"/>
      <c r="BC67" s="20"/>
    </row>
    <row r="68" spans="1:55" x14ac:dyDescent="0.2">
      <c r="AD68" s="206" t="s">
        <v>12</v>
      </c>
      <c r="AE68" s="207"/>
      <c r="AF68" s="207" t="s">
        <v>13</v>
      </c>
      <c r="AG68" s="208"/>
      <c r="AH68" s="22"/>
      <c r="AI68" s="22"/>
      <c r="AJ68" s="29"/>
      <c r="AN68" s="29"/>
      <c r="AR68" s="29"/>
      <c r="AV68" s="29"/>
      <c r="AZ68" s="29"/>
      <c r="BB68" s="20"/>
      <c r="BC68" s="20"/>
    </row>
    <row r="69" spans="1:55" x14ac:dyDescent="0.2">
      <c r="AD69" s="41" t="s">
        <v>114</v>
      </c>
      <c r="AE69" s="17" t="s">
        <v>5</v>
      </c>
      <c r="AF69" s="17" t="s">
        <v>114</v>
      </c>
      <c r="AG69" s="17" t="s">
        <v>5</v>
      </c>
      <c r="AH69" s="40" t="s">
        <v>114</v>
      </c>
      <c r="AI69" s="17" t="s">
        <v>5</v>
      </c>
      <c r="AJ69" s="29"/>
      <c r="AN69" s="29"/>
      <c r="AR69" s="29"/>
      <c r="AV69" s="29"/>
      <c r="AZ69" s="29"/>
      <c r="BB69" s="20"/>
      <c r="BC69" s="20"/>
    </row>
    <row r="70" spans="1:55" x14ac:dyDescent="0.2">
      <c r="AD70" s="61"/>
      <c r="AE70" s="19"/>
      <c r="AF70" s="19"/>
      <c r="AG70" s="18"/>
      <c r="AH70" s="19"/>
      <c r="AI70" s="19"/>
      <c r="AJ70" s="29"/>
      <c r="AN70" s="29"/>
      <c r="AR70" s="29"/>
      <c r="AV70" s="29"/>
      <c r="AZ70" s="29"/>
      <c r="BB70" s="20"/>
      <c r="BC70" s="20"/>
    </row>
    <row r="71" spans="1:55" x14ac:dyDescent="0.2">
      <c r="B71" s="34" t="s">
        <v>363</v>
      </c>
      <c r="C71" s="34"/>
      <c r="D71" s="34"/>
      <c r="E71" s="34"/>
      <c r="F71" s="34"/>
      <c r="G71" s="34"/>
      <c r="H71" s="34"/>
      <c r="I71" s="34"/>
      <c r="J71" s="34"/>
      <c r="K71" s="34"/>
      <c r="L71" s="34"/>
      <c r="M71" s="34"/>
      <c r="N71" s="34"/>
      <c r="AD71" s="12" t="e">
        <f>'       DATA_IN         '!Z54</f>
        <v>#DIV/0!</v>
      </c>
      <c r="AE71" s="19" t="e">
        <f>'       DATA_IN         '!Z55</f>
        <v>#DIV/0!</v>
      </c>
      <c r="AF71" s="19">
        <f>'       DATA_IN         '!Z83</f>
        <v>0</v>
      </c>
      <c r="AG71" s="18">
        <f>'       DATA_IN         '!Z84</f>
        <v>0</v>
      </c>
      <c r="AH71" s="19">
        <f>'       DATA_IN         '!Z85</f>
        <v>303.5</v>
      </c>
      <c r="AI71" s="19">
        <f>'       DATA_IN         '!Z86</f>
        <v>355.6</v>
      </c>
      <c r="AJ71" s="29"/>
      <c r="AN71" s="29"/>
      <c r="AR71" s="29"/>
      <c r="AV71" s="29"/>
      <c r="AZ71" s="29"/>
      <c r="BB71" s="20"/>
      <c r="BC71" s="20"/>
    </row>
    <row r="72" spans="1:55" x14ac:dyDescent="0.2">
      <c r="B72" s="34" t="s">
        <v>364</v>
      </c>
      <c r="C72" s="34"/>
      <c r="D72" s="34"/>
      <c r="E72" s="34"/>
      <c r="F72" s="34"/>
      <c r="G72" s="34"/>
      <c r="H72" s="34"/>
      <c r="I72" s="34"/>
      <c r="J72" s="34"/>
      <c r="K72" s="34"/>
      <c r="L72" s="34"/>
      <c r="M72" s="34"/>
      <c r="N72" s="34"/>
      <c r="AD72" s="12" t="e">
        <f>'       DATA_IN         '!AA54</f>
        <v>#DIV/0!</v>
      </c>
      <c r="AE72" s="19" t="e">
        <f>'       DATA_IN         '!AA55</f>
        <v>#DIV/0!</v>
      </c>
      <c r="AF72" s="19">
        <f>'       DATA_IN         '!AA83</f>
        <v>0</v>
      </c>
      <c r="AG72" s="18">
        <f>'       DATA_IN         '!AA84</f>
        <v>0</v>
      </c>
      <c r="AH72" s="19">
        <f>'       DATA_IN         '!AA85</f>
        <v>138</v>
      </c>
      <c r="AI72" s="19">
        <f>'       DATA_IN         '!AA86</f>
        <v>55.1</v>
      </c>
      <c r="AJ72" s="29"/>
      <c r="AN72" s="29"/>
      <c r="AR72" s="29"/>
      <c r="AV72" s="29"/>
      <c r="AZ72" s="29"/>
      <c r="BB72" s="20"/>
      <c r="BC72" s="20"/>
    </row>
    <row r="73" spans="1:55" x14ac:dyDescent="0.2">
      <c r="B73" s="34" t="s">
        <v>365</v>
      </c>
      <c r="C73" s="34"/>
      <c r="D73" s="34"/>
      <c r="E73" s="34"/>
      <c r="F73" s="34"/>
      <c r="G73" s="34"/>
      <c r="H73" s="34"/>
      <c r="I73" s="34"/>
      <c r="J73" s="34"/>
      <c r="K73" s="34"/>
      <c r="L73" s="34"/>
      <c r="M73" s="34"/>
      <c r="N73" s="34"/>
      <c r="AD73" s="12" t="e">
        <f>'       DATA_IN         '!AB54</f>
        <v>#DIV/0!</v>
      </c>
      <c r="AE73" s="19" t="e">
        <f>'       DATA_IN         '!AB55</f>
        <v>#DIV/0!</v>
      </c>
      <c r="AF73" s="19">
        <f>'       DATA_IN         '!AB83</f>
        <v>0</v>
      </c>
      <c r="AG73" s="18">
        <f>'       DATA_IN         '!AB84</f>
        <v>0</v>
      </c>
      <c r="AH73" s="19">
        <f>'       DATA_IN         '!AB85</f>
        <v>319.8</v>
      </c>
      <c r="AI73" s="19">
        <f>'       DATA_IN         '!AB86</f>
        <v>335.9</v>
      </c>
      <c r="AJ73" s="29"/>
      <c r="AN73" s="29"/>
      <c r="AR73" s="29"/>
      <c r="AV73" s="29"/>
      <c r="AZ73" s="29"/>
      <c r="BB73" s="20"/>
      <c r="BC73" s="20"/>
    </row>
    <row r="74" spans="1:55"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62"/>
      <c r="AE74" s="27"/>
      <c r="AF74" s="27"/>
      <c r="AG74" s="50"/>
      <c r="AH74" s="27"/>
      <c r="AI74" s="27"/>
      <c r="AJ74" s="29"/>
      <c r="AN74" s="29"/>
      <c r="AR74" s="29"/>
      <c r="AV74" s="29"/>
      <c r="AZ74" s="29"/>
      <c r="BB74" s="20"/>
      <c r="BC74" s="20"/>
    </row>
    <row r="75" spans="1:55" x14ac:dyDescent="0.2">
      <c r="AJ75" s="29"/>
      <c r="AN75" s="29"/>
      <c r="AR75" s="29"/>
      <c r="AV75" s="29"/>
      <c r="AZ75" s="29"/>
      <c r="BB75" s="20"/>
      <c r="BC75" s="20"/>
    </row>
    <row r="76" spans="1:55" ht="15.75" x14ac:dyDescent="0.25">
      <c r="A76" s="26" t="s">
        <v>52</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J76" s="29"/>
      <c r="AN76" s="29"/>
      <c r="AR76" s="29"/>
      <c r="AV76" s="29"/>
      <c r="AZ76" s="29"/>
      <c r="BB76" s="20"/>
      <c r="BC76" s="20"/>
    </row>
    <row r="77" spans="1:55" x14ac:dyDescent="0.2">
      <c r="A77" s="33" t="s">
        <v>307</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21"/>
      <c r="AD77" s="21"/>
      <c r="AE77" s="21"/>
      <c r="AF77" s="21"/>
      <c r="AG77" s="21"/>
      <c r="AH77" s="21"/>
      <c r="AI77" s="21"/>
      <c r="AJ77" s="29"/>
      <c r="AN77" s="29"/>
      <c r="AR77" s="29"/>
      <c r="AV77" s="29"/>
      <c r="AZ77" s="29"/>
      <c r="BB77" s="20"/>
      <c r="BC77" s="20"/>
    </row>
    <row r="78" spans="1:55"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214" t="s">
        <v>3</v>
      </c>
      <c r="AE78" s="215"/>
      <c r="AF78" s="215"/>
      <c r="AG78" s="216"/>
      <c r="AH78" s="215" t="s">
        <v>4</v>
      </c>
      <c r="AI78" s="215"/>
      <c r="AJ78" s="29"/>
      <c r="AN78" s="29"/>
      <c r="AR78" s="29"/>
      <c r="AV78" s="29"/>
      <c r="AZ78" s="29"/>
      <c r="BB78" s="20"/>
      <c r="BC78" s="20"/>
    </row>
    <row r="79" spans="1:55" x14ac:dyDescent="0.2">
      <c r="AD79" s="206" t="s">
        <v>12</v>
      </c>
      <c r="AE79" s="207"/>
      <c r="AF79" s="207" t="s">
        <v>13</v>
      </c>
      <c r="AG79" s="208"/>
      <c r="AH79" s="22"/>
      <c r="AI79" s="22"/>
      <c r="AJ79" s="29"/>
      <c r="AN79" s="29"/>
      <c r="AR79" s="29"/>
      <c r="AV79" s="29"/>
      <c r="AZ79" s="29"/>
      <c r="BB79" s="20"/>
      <c r="BC79" s="20"/>
    </row>
    <row r="80" spans="1:55" x14ac:dyDescent="0.2">
      <c r="AD80" s="41" t="s">
        <v>2</v>
      </c>
      <c r="AE80" s="17" t="s">
        <v>1</v>
      </c>
      <c r="AF80" s="17" t="s">
        <v>2</v>
      </c>
      <c r="AG80" s="17" t="s">
        <v>1</v>
      </c>
      <c r="AH80" s="40" t="s">
        <v>47</v>
      </c>
      <c r="AI80" s="17" t="s">
        <v>5</v>
      </c>
      <c r="AJ80" s="29"/>
      <c r="AN80" s="29"/>
      <c r="AR80" s="29"/>
      <c r="AV80" s="29"/>
      <c r="AZ80" s="29"/>
      <c r="BB80" s="20"/>
      <c r="BC80" s="20"/>
    </row>
    <row r="81" spans="1:55" x14ac:dyDescent="0.2">
      <c r="AD81" s="12"/>
      <c r="AE81" s="19"/>
      <c r="AF81" s="19"/>
      <c r="AG81" s="18"/>
      <c r="AH81" s="19"/>
      <c r="AI81" s="19"/>
      <c r="AJ81" s="29"/>
      <c r="AN81" s="29"/>
      <c r="AR81" s="29"/>
      <c r="AV81" s="29"/>
      <c r="AZ81" s="29"/>
      <c r="BB81" s="20"/>
      <c r="BC81" s="20"/>
    </row>
    <row r="82" spans="1:55" x14ac:dyDescent="0.2">
      <c r="A82" t="s">
        <v>35</v>
      </c>
      <c r="B82" s="34" t="s">
        <v>303</v>
      </c>
      <c r="AD82" s="61">
        <f>'       DATA_IN         '!AC56</f>
        <v>0</v>
      </c>
      <c r="AE82" s="60" t="e">
        <f>'       DATA_IN         '!AC57</f>
        <v>#DIV/0!</v>
      </c>
      <c r="AF82" s="67">
        <f>'       DATA_IN         '!AC76</f>
        <v>0</v>
      </c>
      <c r="AG82" s="65">
        <f>'       DATA_IN         '!AC77</f>
        <v>0</v>
      </c>
      <c r="AH82" s="64">
        <f>'       DATA_IN         '!AC85</f>
        <v>0.80900000000000005</v>
      </c>
      <c r="AI82" s="64">
        <f>'       DATA_IN         '!AC86</f>
        <v>0.186</v>
      </c>
      <c r="AJ82" s="29"/>
      <c r="AN82" s="29"/>
      <c r="AR82" s="29"/>
      <c r="AV82" s="29"/>
      <c r="AZ82" s="29"/>
      <c r="BB82" s="20"/>
      <c r="BC82" s="20"/>
    </row>
    <row r="83" spans="1:55" x14ac:dyDescent="0.2">
      <c r="B83" s="34" t="s">
        <v>304</v>
      </c>
      <c r="AD83" s="61"/>
      <c r="AE83" s="60"/>
      <c r="AF83" s="67"/>
      <c r="AG83" s="65"/>
      <c r="AH83" s="64"/>
      <c r="AI83" s="64"/>
      <c r="AJ83" s="29"/>
      <c r="AN83" s="29"/>
      <c r="AR83" s="29"/>
      <c r="AV83" s="29"/>
      <c r="AZ83" s="29"/>
      <c r="BB83" s="20"/>
      <c r="BC83" s="20"/>
    </row>
    <row r="84" spans="1:55" x14ac:dyDescent="0.2">
      <c r="A84" t="s">
        <v>36</v>
      </c>
      <c r="B84" s="34" t="s">
        <v>53</v>
      </c>
      <c r="AD84" s="61">
        <f>'       DATA_IN         '!AD56</f>
        <v>0</v>
      </c>
      <c r="AE84" s="60" t="e">
        <f>'       DATA_IN         '!AD57</f>
        <v>#DIV/0!</v>
      </c>
      <c r="AF84" s="67">
        <f>'       DATA_IN         '!AD76</f>
        <v>0</v>
      </c>
      <c r="AG84" s="65">
        <f>'       DATA_IN         '!AD77</f>
        <v>0</v>
      </c>
      <c r="AH84" s="64">
        <f>'       DATA_IN         '!AD85</f>
        <v>5.8000000000000003E-2</v>
      </c>
      <c r="AI84" s="64">
        <f>'       DATA_IN         '!AD86</f>
        <v>0.123</v>
      </c>
      <c r="AJ84" s="29"/>
      <c r="AN84" s="29"/>
      <c r="AR84" s="29"/>
      <c r="AV84" s="29"/>
      <c r="AZ84" s="29"/>
      <c r="BB84" s="20"/>
      <c r="BC84" s="20"/>
    </row>
    <row r="85" spans="1:55" x14ac:dyDescent="0.2">
      <c r="A85" s="34" t="s">
        <v>48</v>
      </c>
      <c r="B85" s="34" t="s">
        <v>54</v>
      </c>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61">
        <f>'       DATA_IN         '!AE56</f>
        <v>0</v>
      </c>
      <c r="AE85" s="60" t="e">
        <f>'       DATA_IN         '!AE57</f>
        <v>#DIV/0!</v>
      </c>
      <c r="AF85" s="67">
        <f>'       DATA_IN         '!AE76</f>
        <v>0</v>
      </c>
      <c r="AG85" s="65">
        <f>'       DATA_IN         '!AE77</f>
        <v>0</v>
      </c>
      <c r="AH85" s="64">
        <f>'       DATA_IN         '!AE85</f>
        <v>5.0999999999999997E-2</v>
      </c>
      <c r="AI85" s="64">
        <f>'       DATA_IN         '!AE86</f>
        <v>8.7999999999999995E-2</v>
      </c>
      <c r="AJ85" s="29"/>
      <c r="AN85" s="29"/>
      <c r="AR85" s="29"/>
      <c r="AV85" s="29"/>
      <c r="AZ85" s="29"/>
      <c r="BB85" s="20"/>
      <c r="BC85" s="20"/>
    </row>
    <row r="86" spans="1:55" x14ac:dyDescent="0.2">
      <c r="A86" t="s">
        <v>38</v>
      </c>
      <c r="B86" s="34" t="s">
        <v>316</v>
      </c>
      <c r="AD86" s="61">
        <f>'       DATA_IN         '!AF56</f>
        <v>0</v>
      </c>
      <c r="AE86" s="60" t="e">
        <f>'       DATA_IN         '!AF57</f>
        <v>#DIV/0!</v>
      </c>
      <c r="AF86" s="67">
        <f>'       DATA_IN         '!AF76</f>
        <v>0</v>
      </c>
      <c r="AG86" s="65">
        <f>'       DATA_IN         '!AF77</f>
        <v>0</v>
      </c>
      <c r="AH86" s="64">
        <f>'       DATA_IN         '!AF85</f>
        <v>0.42599999999999999</v>
      </c>
      <c r="AI86" s="64">
        <f>'       DATA_IN         '!AF86</f>
        <v>0.27900000000000003</v>
      </c>
      <c r="AJ86" s="29"/>
      <c r="AN86" s="29"/>
      <c r="AR86" s="29"/>
      <c r="AV86" s="29"/>
      <c r="AZ86" s="29"/>
      <c r="BB86" s="20"/>
      <c r="BC86" s="20"/>
    </row>
    <row r="87" spans="1:55" x14ac:dyDescent="0.2">
      <c r="A87" t="s">
        <v>40</v>
      </c>
      <c r="B87" s="34" t="s">
        <v>305</v>
      </c>
      <c r="AD87" s="61">
        <f>'       DATA_IN         '!AG56</f>
        <v>0</v>
      </c>
      <c r="AE87" s="60" t="e">
        <f>'       DATA_IN         '!AG57</f>
        <v>#DIV/0!</v>
      </c>
      <c r="AF87" s="67">
        <f>'       DATA_IN         '!AG76</f>
        <v>0</v>
      </c>
      <c r="AG87" s="65">
        <f>'       DATA_IN         '!AG77</f>
        <v>0</v>
      </c>
      <c r="AH87" s="64">
        <f>'       DATA_IN         '!AG85</f>
        <v>0.19400000000000001</v>
      </c>
      <c r="AI87" s="64">
        <f>'       DATA_IN         '!AG86</f>
        <v>0.26700000000000002</v>
      </c>
      <c r="AJ87" s="29"/>
      <c r="AN87" s="29"/>
      <c r="AR87" s="29"/>
      <c r="AV87" s="29"/>
      <c r="AZ87" s="29"/>
      <c r="BB87" s="20"/>
      <c r="BC87" s="20"/>
    </row>
    <row r="88" spans="1:55" x14ac:dyDescent="0.2">
      <c r="A88" t="s">
        <v>55</v>
      </c>
      <c r="B88" s="34" t="s">
        <v>39</v>
      </c>
      <c r="AD88" s="61">
        <f>'       DATA_IN         '!AH56</f>
        <v>0</v>
      </c>
      <c r="AE88" s="60" t="e">
        <f>'       DATA_IN         '!AH57</f>
        <v>#DIV/0!</v>
      </c>
      <c r="AF88" s="67">
        <f>'       DATA_IN         '!AH76</f>
        <v>0</v>
      </c>
      <c r="AG88" s="65">
        <f>'       DATA_IN         '!AH77</f>
        <v>0</v>
      </c>
      <c r="AH88" s="64">
        <f>'       DATA_IN         '!AH85</f>
        <v>5.7000000000000002E-2</v>
      </c>
      <c r="AI88" s="64">
        <f>'       DATA_IN         '!AH86</f>
        <v>0.109</v>
      </c>
      <c r="AJ88" s="29"/>
      <c r="AN88" s="29"/>
      <c r="AR88" s="29"/>
      <c r="AV88" s="29"/>
      <c r="AZ88" s="29"/>
      <c r="BB88" s="20"/>
      <c r="BC88" s="20"/>
    </row>
    <row r="89" spans="1:55" x14ac:dyDescent="0.2">
      <c r="AD89" s="12"/>
      <c r="AE89" s="19"/>
      <c r="AF89" s="19"/>
      <c r="AG89" s="18"/>
      <c r="AH89" s="19"/>
      <c r="AI89" s="19"/>
      <c r="AJ89" s="29"/>
      <c r="AN89" s="29"/>
      <c r="AR89" s="29"/>
      <c r="AV89" s="29"/>
      <c r="AZ89" s="29"/>
      <c r="BB89" s="20"/>
      <c r="BC89" s="20"/>
    </row>
    <row r="90" spans="1:55" x14ac:dyDescent="0.2">
      <c r="A90" s="33" t="s">
        <v>308</v>
      </c>
      <c r="B90" s="21"/>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21"/>
      <c r="AE90" s="21"/>
      <c r="AF90" s="21"/>
      <c r="AG90" s="21"/>
      <c r="AH90" s="21"/>
      <c r="AI90" s="21"/>
      <c r="AJ90" s="29"/>
      <c r="AN90" s="29"/>
      <c r="AR90" s="29"/>
      <c r="AV90" s="29"/>
      <c r="AZ90" s="29"/>
      <c r="BB90" s="20"/>
      <c r="BC90" s="20"/>
    </row>
    <row r="91" spans="1:55" x14ac:dyDescent="0.2">
      <c r="AD91" s="12"/>
      <c r="AE91" s="19"/>
      <c r="AF91" s="19"/>
      <c r="AG91" s="18"/>
      <c r="AH91" s="19"/>
      <c r="AI91" s="19"/>
      <c r="AJ91" s="29"/>
      <c r="AN91" s="29"/>
      <c r="AR91" s="29"/>
      <c r="AV91" s="29"/>
      <c r="AZ91" s="29"/>
      <c r="BB91" s="20"/>
      <c r="BC91" s="20"/>
    </row>
    <row r="92" spans="1:55" x14ac:dyDescent="0.2">
      <c r="A92" t="s">
        <v>56</v>
      </c>
      <c r="B92" s="34" t="s">
        <v>60</v>
      </c>
      <c r="AD92" s="61">
        <f>'       DATA_IN         '!AI56</f>
        <v>0</v>
      </c>
      <c r="AE92" s="60" t="e">
        <f>'       DATA_IN         '!AI57</f>
        <v>#DIV/0!</v>
      </c>
      <c r="AF92" s="67">
        <f>'       DATA_IN         '!AI76</f>
        <v>0</v>
      </c>
      <c r="AG92" s="65">
        <f>'       DATA_IN         '!AI77</f>
        <v>0</v>
      </c>
      <c r="AH92" s="64">
        <f>'       DATA_IN         '!AI85</f>
        <v>8.2000000000000003E-2</v>
      </c>
      <c r="AI92" s="64">
        <f>'       DATA_IN         '!AI86</f>
        <v>0.153</v>
      </c>
      <c r="AJ92" s="29"/>
      <c r="AN92" s="29"/>
      <c r="AR92" s="29"/>
      <c r="AV92" s="29"/>
      <c r="AZ92" s="29"/>
      <c r="BB92" s="20"/>
      <c r="BC92" s="20"/>
    </row>
    <row r="93" spans="1:55" x14ac:dyDescent="0.2">
      <c r="A93" t="s">
        <v>57</v>
      </c>
      <c r="B93" s="34" t="s">
        <v>61</v>
      </c>
      <c r="AD93" s="61">
        <f>'       DATA_IN         '!AJ56</f>
        <v>0</v>
      </c>
      <c r="AE93" s="60" t="e">
        <f>'       DATA_IN         '!AJ57</f>
        <v>#DIV/0!</v>
      </c>
      <c r="AF93" s="67">
        <f>'       DATA_IN         '!AJ76</f>
        <v>0</v>
      </c>
      <c r="AG93" s="65">
        <f>'       DATA_IN         '!AJ77</f>
        <v>0</v>
      </c>
      <c r="AH93" s="64">
        <f>'       DATA_IN         '!AJ85</f>
        <v>0.315</v>
      </c>
      <c r="AI93" s="64">
        <f>'       DATA_IN         '!AJ86</f>
        <v>0.309</v>
      </c>
      <c r="AJ93" s="29"/>
      <c r="AN93" s="29"/>
      <c r="AR93" s="29"/>
      <c r="AV93" s="29"/>
      <c r="AZ93" s="29"/>
      <c r="BB93" s="20"/>
      <c r="BC93" s="20"/>
    </row>
    <row r="94" spans="1:55" x14ac:dyDescent="0.2">
      <c r="A94" t="s">
        <v>58</v>
      </c>
      <c r="B94" s="34" t="s">
        <v>62</v>
      </c>
      <c r="AD94" s="61">
        <f>'       DATA_IN         '!AK56</f>
        <v>0</v>
      </c>
      <c r="AE94" s="60" t="e">
        <f>'       DATA_IN         '!AK57</f>
        <v>#DIV/0!</v>
      </c>
      <c r="AF94" s="67">
        <f>'       DATA_IN         '!AK76</f>
        <v>0</v>
      </c>
      <c r="AG94" s="65">
        <f>'       DATA_IN         '!AK77</f>
        <v>0</v>
      </c>
      <c r="AH94" s="64">
        <f>'       DATA_IN         '!AK85</f>
        <v>0.122</v>
      </c>
      <c r="AI94" s="64">
        <f>'       DATA_IN         '!AK86</f>
        <v>0.17399999999999999</v>
      </c>
      <c r="AJ94" s="29"/>
      <c r="AN94" s="29"/>
      <c r="AR94" s="29"/>
      <c r="AV94" s="29"/>
      <c r="AZ94" s="29"/>
      <c r="BB94" s="20"/>
      <c r="BC94" s="20"/>
    </row>
    <row r="95" spans="1:55" x14ac:dyDescent="0.2">
      <c r="A95" t="s">
        <v>59</v>
      </c>
      <c r="B95" s="34" t="s">
        <v>39</v>
      </c>
      <c r="AD95" s="61">
        <f>'       DATA_IN         '!AL56</f>
        <v>0</v>
      </c>
      <c r="AE95" s="60" t="e">
        <f>'       DATA_IN         '!AL57</f>
        <v>#DIV/0!</v>
      </c>
      <c r="AF95" s="67">
        <f>'       DATA_IN         '!AL76</f>
        <v>0</v>
      </c>
      <c r="AG95" s="65">
        <f>'       DATA_IN         '!AL77</f>
        <v>0</v>
      </c>
      <c r="AH95" s="64">
        <f>'       DATA_IN         '!AL85</f>
        <v>0.59299999999999997</v>
      </c>
      <c r="AI95" s="64">
        <f>'       DATA_IN         '!AL86</f>
        <v>0.32500000000000001</v>
      </c>
      <c r="AJ95" s="29"/>
      <c r="AN95" s="29"/>
      <c r="AR95" s="29"/>
      <c r="AV95" s="29"/>
      <c r="AZ95" s="29"/>
      <c r="BB95" s="20"/>
      <c r="BC95" s="20"/>
    </row>
    <row r="96" spans="1:55" x14ac:dyDescent="0.2">
      <c r="AD96" s="12"/>
      <c r="AE96" s="19"/>
      <c r="AF96" s="19"/>
      <c r="AG96" s="18"/>
      <c r="AH96" s="19"/>
      <c r="AI96" s="19"/>
      <c r="AJ96" s="29"/>
      <c r="AN96" s="29"/>
      <c r="AR96" s="29"/>
      <c r="AV96" s="29"/>
      <c r="AZ96" s="29"/>
      <c r="BB96" s="20"/>
      <c r="BC96" s="20"/>
    </row>
    <row r="97" spans="1:55" x14ac:dyDescent="0.2">
      <c r="A97" s="33" t="s">
        <v>309</v>
      </c>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4"/>
      <c r="AK97" s="34"/>
      <c r="AL97" s="34"/>
      <c r="AM97" s="34"/>
      <c r="AN97" s="34"/>
      <c r="AO97" s="34"/>
      <c r="AP97" s="34"/>
      <c r="AQ97" s="34"/>
    </row>
    <row r="98" spans="1:55" x14ac:dyDescent="0.2">
      <c r="A98" s="220" t="s">
        <v>63</v>
      </c>
      <c r="B98" s="220"/>
      <c r="C98" s="220"/>
      <c r="D98" s="220"/>
      <c r="E98" s="220"/>
      <c r="F98" s="220"/>
      <c r="G98" s="220"/>
      <c r="H98" s="220"/>
      <c r="I98" s="220" t="s">
        <v>65</v>
      </c>
      <c r="J98" s="220"/>
      <c r="K98" s="220"/>
      <c r="L98" s="220"/>
      <c r="M98" s="220"/>
      <c r="N98" s="220"/>
      <c r="O98" s="220"/>
      <c r="P98" s="220"/>
      <c r="Q98" s="220" t="s">
        <v>67</v>
      </c>
      <c r="R98" s="220"/>
      <c r="S98" s="220"/>
      <c r="T98" s="220"/>
      <c r="U98" s="220"/>
      <c r="V98" s="220"/>
      <c r="W98" s="220"/>
      <c r="X98" s="220"/>
      <c r="AD98" s="12"/>
      <c r="AE98" s="19"/>
      <c r="AF98" s="19"/>
      <c r="AG98" s="18"/>
      <c r="AH98" s="19"/>
      <c r="AI98" s="19"/>
    </row>
    <row r="99" spans="1:55" x14ac:dyDescent="0.2">
      <c r="A99" s="220" t="s">
        <v>64</v>
      </c>
      <c r="B99" s="220"/>
      <c r="C99" s="220"/>
      <c r="D99" s="220"/>
      <c r="E99" s="220"/>
      <c r="F99" s="220"/>
      <c r="G99" s="220"/>
      <c r="H99" s="220"/>
      <c r="I99" s="220" t="s">
        <v>66</v>
      </c>
      <c r="J99" s="220"/>
      <c r="K99" s="220"/>
      <c r="L99" s="220"/>
      <c r="M99" s="220"/>
      <c r="N99" s="220"/>
      <c r="O99" s="220"/>
      <c r="P99" s="220"/>
      <c r="Q99" s="220" t="s">
        <v>68</v>
      </c>
      <c r="R99" s="220"/>
      <c r="S99" s="220"/>
      <c r="T99" s="220"/>
      <c r="U99" s="220"/>
      <c r="V99" s="220"/>
      <c r="W99" s="220"/>
      <c r="X99" s="220"/>
      <c r="Y99" s="220" t="s">
        <v>69</v>
      </c>
      <c r="Z99" s="220"/>
      <c r="AA99" s="220"/>
      <c r="AB99" s="220"/>
      <c r="AC99" s="220"/>
      <c r="AD99" s="217"/>
      <c r="AE99" s="218"/>
      <c r="AF99" s="218"/>
      <c r="AG99" s="219"/>
      <c r="AH99" s="19"/>
      <c r="AI99" s="19"/>
    </row>
    <row r="100" spans="1:55" x14ac:dyDescent="0.2">
      <c r="A100" s="221">
        <v>1</v>
      </c>
      <c r="B100" s="221"/>
      <c r="C100" s="221"/>
      <c r="D100" s="221"/>
      <c r="E100" s="221"/>
      <c r="F100" s="221"/>
      <c r="G100" s="221"/>
      <c r="H100" s="221"/>
      <c r="I100" s="221">
        <v>2</v>
      </c>
      <c r="J100" s="221"/>
      <c r="K100" s="221"/>
      <c r="L100" s="221"/>
      <c r="M100" s="221"/>
      <c r="N100" s="221"/>
      <c r="O100" s="221"/>
      <c r="P100" s="221"/>
      <c r="Q100" s="221">
        <v>3</v>
      </c>
      <c r="R100" s="221"/>
      <c r="S100" s="221"/>
      <c r="T100" s="221"/>
      <c r="U100" s="221"/>
      <c r="V100" s="221"/>
      <c r="W100" s="221"/>
      <c r="X100" s="221"/>
      <c r="AD100" s="217" t="s">
        <v>12</v>
      </c>
      <c r="AE100" s="218"/>
      <c r="AF100" s="218" t="s">
        <v>13</v>
      </c>
      <c r="AG100" s="219"/>
      <c r="AH100" s="22"/>
      <c r="AI100" s="22"/>
    </row>
    <row r="101" spans="1:55" x14ac:dyDescent="0.2">
      <c r="A101" s="21"/>
      <c r="B101" s="21"/>
      <c r="C101" s="9" t="s">
        <v>2</v>
      </c>
      <c r="D101" s="21"/>
      <c r="E101" s="21"/>
      <c r="F101" s="9" t="s">
        <v>1</v>
      </c>
      <c r="G101" s="21"/>
      <c r="H101" s="21"/>
      <c r="I101" s="21"/>
      <c r="J101" s="21"/>
      <c r="K101" s="9" t="s">
        <v>2</v>
      </c>
      <c r="L101" s="21"/>
      <c r="M101" s="21"/>
      <c r="N101" s="9" t="s">
        <v>1</v>
      </c>
      <c r="O101" s="21"/>
      <c r="P101" s="21"/>
      <c r="Q101" s="21"/>
      <c r="R101" s="21"/>
      <c r="S101" s="9" t="s">
        <v>2</v>
      </c>
      <c r="T101" s="21"/>
      <c r="U101" s="21"/>
      <c r="V101" s="9" t="s">
        <v>1</v>
      </c>
      <c r="W101" s="21"/>
      <c r="X101" s="21"/>
      <c r="Y101" s="21"/>
      <c r="Z101" s="9" t="s">
        <v>2</v>
      </c>
      <c r="AA101" s="21"/>
      <c r="AB101" s="9" t="s">
        <v>1</v>
      </c>
      <c r="AC101" s="21"/>
      <c r="AD101" s="41" t="s">
        <v>114</v>
      </c>
      <c r="AE101" s="17" t="s">
        <v>20</v>
      </c>
      <c r="AF101" s="17" t="s">
        <v>114</v>
      </c>
      <c r="AG101" s="17" t="s">
        <v>20</v>
      </c>
      <c r="AH101" s="40" t="s">
        <v>114</v>
      </c>
      <c r="AI101" s="17" t="s">
        <v>5</v>
      </c>
    </row>
    <row r="102" spans="1:55" x14ac:dyDescent="0.2">
      <c r="B102" s="1"/>
      <c r="C102" s="1"/>
      <c r="D102" s="28"/>
      <c r="I102" s="1"/>
      <c r="J102" s="1"/>
      <c r="K102" s="1"/>
      <c r="L102" s="28"/>
      <c r="Q102" s="1"/>
      <c r="R102" s="1"/>
      <c r="S102" s="1"/>
      <c r="T102" s="28"/>
      <c r="AD102" s="12"/>
      <c r="AE102" s="19"/>
      <c r="AF102" s="19"/>
      <c r="AG102" s="18"/>
      <c r="AH102" s="19"/>
      <c r="AI102" s="19"/>
    </row>
    <row r="103" spans="1:55" x14ac:dyDescent="0.2">
      <c r="C103" s="1">
        <f>'       DATA_IN         '!AM60</f>
        <v>0</v>
      </c>
      <c r="F103" s="68" t="e">
        <f>'       DATA_IN         '!AM60/'       DATA_IN         '!B58</f>
        <v>#DIV/0!</v>
      </c>
      <c r="I103" s="1"/>
      <c r="K103" s="1">
        <f>'       DATA_IN         '!AM61</f>
        <v>0</v>
      </c>
      <c r="N103" s="68" t="e">
        <f>'       DATA_IN         '!AM61/'       DATA_IN         '!B58</f>
        <v>#DIV/0!</v>
      </c>
      <c r="Q103" s="1"/>
      <c r="S103" s="1">
        <f>'       DATA_IN         '!AM62</f>
        <v>0</v>
      </c>
      <c r="V103" s="68" t="e">
        <f>'       DATA_IN         '!AM62/'       DATA_IN         '!B58</f>
        <v>#DIV/0!</v>
      </c>
      <c r="Z103" s="1">
        <f>'       DATA_IN         '!AM73</f>
        <v>0</v>
      </c>
      <c r="AB103" s="68" t="e">
        <f>'       DATA_IN         '!AM73/'       DATA_IN         '!B58</f>
        <v>#DIV/0!</v>
      </c>
      <c r="AD103" s="12" t="e">
        <f>'       DATA_IN         '!AM54</f>
        <v>#DIV/0!</v>
      </c>
      <c r="AE103" s="19" t="e">
        <f>'       DATA_IN         '!AM55</f>
        <v>#DIV/0!</v>
      </c>
      <c r="AF103" s="19">
        <f>'       DATA_IN         '!AM83</f>
        <v>0</v>
      </c>
      <c r="AG103" s="18">
        <f>'       DATA_IN         '!AM84</f>
        <v>0</v>
      </c>
      <c r="AH103" s="19">
        <f>'       DATA_IN         '!AM85</f>
        <v>1.63</v>
      </c>
      <c r="AI103" s="19">
        <f>'       DATA_IN         '!AM86</f>
        <v>0.28000000000000003</v>
      </c>
    </row>
    <row r="104" spans="1:55" x14ac:dyDescent="0.2">
      <c r="A104" s="15"/>
      <c r="B104" s="38"/>
      <c r="C104" s="25"/>
      <c r="D104" s="30"/>
      <c r="E104" s="15"/>
      <c r="F104" s="15"/>
      <c r="G104" s="15"/>
      <c r="H104" s="15"/>
      <c r="I104" s="38"/>
      <c r="J104" s="25"/>
      <c r="K104" s="30"/>
      <c r="L104" s="15"/>
      <c r="M104" s="15"/>
      <c r="N104" s="15"/>
      <c r="O104" s="15"/>
      <c r="P104" s="15"/>
      <c r="Q104" s="38"/>
      <c r="R104" s="25"/>
      <c r="S104" s="30"/>
      <c r="T104" s="15"/>
      <c r="U104" s="15"/>
      <c r="V104" s="15"/>
      <c r="W104" s="15"/>
      <c r="X104" s="15"/>
      <c r="Y104" s="15"/>
      <c r="Z104" s="15"/>
      <c r="AA104" s="15"/>
      <c r="AB104" s="15"/>
      <c r="AC104" s="15"/>
      <c r="AD104" s="44"/>
      <c r="AE104" s="27"/>
      <c r="AF104" s="27"/>
      <c r="AG104" s="50"/>
      <c r="AH104" s="27"/>
      <c r="AI104" s="27"/>
    </row>
    <row r="105" spans="1:55" x14ac:dyDescent="0.2">
      <c r="A105" s="39" t="s">
        <v>310</v>
      </c>
      <c r="B105" s="10"/>
      <c r="C105" s="55"/>
      <c r="D105" s="56"/>
      <c r="E105" s="21"/>
      <c r="F105" s="21"/>
      <c r="G105" s="21"/>
      <c r="H105" s="21"/>
      <c r="I105" s="10"/>
      <c r="J105" s="55"/>
      <c r="K105" s="56"/>
      <c r="L105" s="21"/>
      <c r="M105" s="21"/>
      <c r="N105" s="21"/>
      <c r="O105" s="21"/>
      <c r="P105" s="21"/>
      <c r="Q105" s="10"/>
      <c r="R105" s="55"/>
      <c r="S105" s="56"/>
      <c r="T105" s="21"/>
      <c r="U105" s="21"/>
      <c r="V105" s="21"/>
      <c r="W105" s="21"/>
      <c r="X105" s="21"/>
      <c r="Y105" s="21"/>
      <c r="Z105" s="21"/>
      <c r="AA105" s="21"/>
      <c r="AB105" s="21"/>
      <c r="AC105" s="21"/>
      <c r="AD105" s="57"/>
      <c r="AE105" s="57"/>
      <c r="AF105" s="57"/>
      <c r="AG105" s="57"/>
      <c r="AH105" s="57"/>
      <c r="AI105" s="57"/>
    </row>
    <row r="106" spans="1:55" x14ac:dyDescent="0.2">
      <c r="B106" s="1"/>
      <c r="C106" s="11"/>
      <c r="D106" s="28"/>
      <c r="I106" s="1"/>
      <c r="J106" s="11"/>
      <c r="K106" s="28"/>
      <c r="Q106" s="1"/>
      <c r="R106" s="11"/>
      <c r="S106" s="28"/>
      <c r="AD106" s="217" t="s">
        <v>12</v>
      </c>
      <c r="AE106" s="218"/>
      <c r="AF106" s="218" t="s">
        <v>13</v>
      </c>
      <c r="AG106" s="219"/>
      <c r="AH106" s="22"/>
      <c r="AI106" s="22"/>
    </row>
    <row r="107" spans="1:55" x14ac:dyDescent="0.2">
      <c r="AD107" s="41" t="s">
        <v>2</v>
      </c>
      <c r="AE107" s="17" t="s">
        <v>1</v>
      </c>
      <c r="AF107" s="17" t="s">
        <v>2</v>
      </c>
      <c r="AG107" s="17" t="s">
        <v>1</v>
      </c>
      <c r="AH107" s="40" t="s">
        <v>47</v>
      </c>
      <c r="AI107" s="17" t="s">
        <v>5</v>
      </c>
    </row>
    <row r="108" spans="1:55" x14ac:dyDescent="0.2">
      <c r="AD108" s="42"/>
      <c r="AE108" s="22"/>
      <c r="AF108" s="22"/>
      <c r="AG108" s="16"/>
      <c r="AH108" s="22"/>
      <c r="AI108" s="22"/>
    </row>
    <row r="109" spans="1:55" x14ac:dyDescent="0.2">
      <c r="B109" s="34" t="s">
        <v>77</v>
      </c>
      <c r="AD109" s="61">
        <f>'       DATA_IN         '!AN56</f>
        <v>0</v>
      </c>
      <c r="AE109" s="112" t="e">
        <f>'       DATA_IN         '!AN57</f>
        <v>#DIV/0!</v>
      </c>
      <c r="AF109" s="67">
        <f>'       DATA_IN         '!AN76</f>
        <v>0</v>
      </c>
      <c r="AG109" s="111">
        <f>'       DATA_IN         '!AN77</f>
        <v>0</v>
      </c>
      <c r="AH109" s="64">
        <f>'       DATA_IN         '!AN85</f>
        <v>0.13200000000000001</v>
      </c>
      <c r="AI109" s="64">
        <f>'       DATA_IN         '!AN86</f>
        <v>0.13100000000000001</v>
      </c>
    </row>
    <row r="110" spans="1:55" x14ac:dyDescent="0.2">
      <c r="A110" s="15"/>
      <c r="B110" s="48"/>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44"/>
      <c r="AE110" s="27"/>
      <c r="AF110" s="27"/>
      <c r="AG110" s="50"/>
      <c r="AH110" s="27"/>
      <c r="AI110" s="27"/>
    </row>
    <row r="111" spans="1:55" x14ac:dyDescent="0.2">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75" x14ac:dyDescent="0.25">
      <c r="A112" s="26" t="s">
        <v>70</v>
      </c>
    </row>
    <row r="113" spans="1:35" x14ac:dyDescent="0.2">
      <c r="A113" s="51" t="s">
        <v>311</v>
      </c>
      <c r="B113" s="49"/>
      <c r="C113" s="49"/>
      <c r="D113" s="49"/>
      <c r="E113" s="49"/>
      <c r="F113" s="49"/>
      <c r="G113" s="49"/>
      <c r="H113" s="49"/>
      <c r="I113" s="49"/>
      <c r="J113" s="49"/>
      <c r="K113" s="49"/>
      <c r="L113" s="21"/>
      <c r="M113" s="21"/>
      <c r="N113" s="49"/>
      <c r="O113" s="49"/>
      <c r="P113" s="49"/>
      <c r="Q113" s="49"/>
      <c r="R113" s="49"/>
      <c r="S113" s="49"/>
      <c r="T113" s="49"/>
      <c r="V113" s="33" t="s">
        <v>312</v>
      </c>
      <c r="W113" s="21"/>
      <c r="X113" s="21"/>
      <c r="Y113" s="21"/>
      <c r="Z113" s="21"/>
      <c r="AA113" s="21"/>
      <c r="AB113" s="21"/>
      <c r="AC113" s="21"/>
      <c r="AD113" s="21"/>
      <c r="AE113" s="21"/>
      <c r="AF113" s="21"/>
      <c r="AG113" s="21"/>
      <c r="AH113" s="21"/>
      <c r="AI113" s="21"/>
    </row>
    <row r="114" spans="1:35" x14ac:dyDescent="0.2">
      <c r="A114" s="210" t="s">
        <v>3</v>
      </c>
      <c r="B114" s="210"/>
      <c r="C114" s="210"/>
      <c r="D114" s="210"/>
      <c r="E114" s="210"/>
      <c r="F114" s="210"/>
      <c r="G114" s="210"/>
      <c r="H114" s="210"/>
      <c r="I114" s="210"/>
      <c r="J114" s="210"/>
      <c r="K114" s="210"/>
      <c r="L114" s="222"/>
      <c r="M114" s="209" t="s">
        <v>4</v>
      </c>
      <c r="N114" s="210"/>
      <c r="O114" s="210"/>
      <c r="P114" s="210"/>
      <c r="Q114" s="210"/>
      <c r="R114" s="210"/>
      <c r="S114" s="210"/>
      <c r="T114" s="210"/>
      <c r="AD114" s="214" t="s">
        <v>3</v>
      </c>
      <c r="AE114" s="215"/>
      <c r="AF114" s="215"/>
      <c r="AG114" s="216"/>
      <c r="AH114" s="215" t="s">
        <v>4</v>
      </c>
      <c r="AI114" s="215"/>
    </row>
    <row r="115" spans="1:35" x14ac:dyDescent="0.2">
      <c r="A115" s="207" t="s">
        <v>12</v>
      </c>
      <c r="B115" s="207"/>
      <c r="C115" s="207"/>
      <c r="D115" s="207"/>
      <c r="E115" s="207"/>
      <c r="F115" s="207"/>
      <c r="G115" s="207" t="s">
        <v>13</v>
      </c>
      <c r="H115" s="207"/>
      <c r="I115" s="207"/>
      <c r="J115" s="207"/>
      <c r="K115" s="207"/>
      <c r="L115" s="223"/>
      <c r="M115" s="13"/>
      <c r="N115" s="22"/>
      <c r="O115" s="22"/>
      <c r="AD115" s="206" t="s">
        <v>12</v>
      </c>
      <c r="AE115" s="207"/>
      <c r="AF115" s="207" t="s">
        <v>13</v>
      </c>
      <c r="AG115" s="208"/>
      <c r="AH115" s="22"/>
      <c r="AI115" s="22"/>
    </row>
    <row r="116" spans="1:35" x14ac:dyDescent="0.2">
      <c r="A116" s="15"/>
      <c r="B116" s="17" t="s">
        <v>114</v>
      </c>
      <c r="C116" s="15"/>
      <c r="D116" s="15"/>
      <c r="E116" s="17" t="s">
        <v>5</v>
      </c>
      <c r="F116" s="15"/>
      <c r="G116" s="15"/>
      <c r="H116" s="17" t="s">
        <v>114</v>
      </c>
      <c r="I116" s="15"/>
      <c r="J116" s="15"/>
      <c r="K116" s="17" t="s">
        <v>5</v>
      </c>
      <c r="L116" s="24"/>
      <c r="M116" s="53"/>
      <c r="N116" s="15"/>
      <c r="O116" s="17" t="s">
        <v>114</v>
      </c>
      <c r="P116" s="15"/>
      <c r="Q116" s="15"/>
      <c r="R116" s="17" t="s">
        <v>5</v>
      </c>
      <c r="S116" s="15"/>
      <c r="T116" s="15"/>
      <c r="AD116" s="41" t="s">
        <v>2</v>
      </c>
      <c r="AE116" s="17" t="s">
        <v>1</v>
      </c>
      <c r="AF116" s="17" t="s">
        <v>2</v>
      </c>
      <c r="AG116" s="43" t="s">
        <v>1</v>
      </c>
      <c r="AH116" s="17" t="s">
        <v>2</v>
      </c>
      <c r="AI116" s="17" t="s">
        <v>1</v>
      </c>
    </row>
    <row r="117" spans="1:35" x14ac:dyDescent="0.2">
      <c r="M117" s="13"/>
      <c r="AC117" s="54"/>
    </row>
    <row r="118" spans="1:35" x14ac:dyDescent="0.2">
      <c r="A118" s="1"/>
      <c r="B118" s="1" t="e">
        <f>'       DATA_IN         '!AP54</f>
        <v>#DIV/0!</v>
      </c>
      <c r="C118" s="1"/>
      <c r="D118" s="1"/>
      <c r="E118" s="69" t="e">
        <f>'       DATA_IN         '!AP55</f>
        <v>#DIV/0!</v>
      </c>
      <c r="F118" s="1"/>
      <c r="G118" s="1"/>
      <c r="H118" s="69">
        <f>'       DATA_IN         '!AP83</f>
        <v>0</v>
      </c>
      <c r="I118" s="1"/>
      <c r="J118" s="1"/>
      <c r="K118" s="69">
        <f>'       DATA_IN         '!AP84</f>
        <v>0</v>
      </c>
      <c r="L118" s="1"/>
      <c r="M118" s="23"/>
      <c r="N118" s="1"/>
      <c r="O118" s="1">
        <f>'       DATA_IN         '!AP85</f>
        <v>5.09</v>
      </c>
      <c r="P118" s="1"/>
      <c r="Q118" s="1"/>
      <c r="R118" s="1">
        <f>'       DATA_IN         '!AP86</f>
        <v>3.08</v>
      </c>
      <c r="S118" s="1"/>
      <c r="T118" s="1"/>
      <c r="V118" t="s">
        <v>71</v>
      </c>
      <c r="AC118" s="54"/>
      <c r="AD118" s="1">
        <f>'       DATA_IN         '!AQ60</f>
        <v>0</v>
      </c>
      <c r="AE118" s="73" t="e">
        <f>'       DATA_IN         '!AQ60/'       DATA_IN         '!B58</f>
        <v>#DIV/0!</v>
      </c>
      <c r="AF118" s="1">
        <f>'       DATA_IN         '!AQ78</f>
        <v>0</v>
      </c>
      <c r="AG118" s="74" t="e">
        <f>AF118/AF123</f>
        <v>#DIV/0!</v>
      </c>
      <c r="AH118" s="1">
        <f>'       DATA_IN         '!AQ89</f>
        <v>50</v>
      </c>
      <c r="AI118" s="75">
        <f>'       DATA_IN         '!AQ90</f>
        <v>0.59799999999999998</v>
      </c>
    </row>
    <row r="119" spans="1:35" x14ac:dyDescent="0.2">
      <c r="A119" s="15"/>
      <c r="B119" s="15"/>
      <c r="C119" s="15"/>
      <c r="D119" s="15"/>
      <c r="E119" s="15"/>
      <c r="F119" s="15"/>
      <c r="G119" s="15"/>
      <c r="H119" s="15"/>
      <c r="I119" s="15"/>
      <c r="J119" s="15"/>
      <c r="K119" s="15"/>
      <c r="L119" s="15"/>
      <c r="M119" s="53"/>
      <c r="N119" s="15"/>
      <c r="O119" s="15"/>
      <c r="P119" s="15"/>
      <c r="Q119" s="15"/>
      <c r="R119" s="15"/>
      <c r="S119" s="15"/>
      <c r="T119" s="15"/>
      <c r="V119" t="s">
        <v>72</v>
      </c>
      <c r="AC119" s="54"/>
      <c r="AD119" s="1">
        <f>'       DATA_IN         '!AQ61</f>
        <v>0</v>
      </c>
      <c r="AE119" s="73" t="e">
        <f>'       DATA_IN         '!AQ61/'       DATA_IN         '!B58</f>
        <v>#DIV/0!</v>
      </c>
      <c r="AF119" s="1">
        <f>'       DATA_IN         '!AQ79</f>
        <v>0</v>
      </c>
      <c r="AG119" s="74" t="e">
        <f>AF119/AF123</f>
        <v>#DIV/0!</v>
      </c>
      <c r="AH119" s="1">
        <f>'       DATA_IN         '!AQ91</f>
        <v>15</v>
      </c>
      <c r="AI119" s="75">
        <f>'       DATA_IN         '!AQ92</f>
        <v>0.13600000000000001</v>
      </c>
    </row>
    <row r="120" spans="1:35" x14ac:dyDescent="0.2">
      <c r="V120" t="s">
        <v>73</v>
      </c>
      <c r="AC120" s="54"/>
      <c r="AD120" s="1">
        <f>'       DATA_IN         '!AQ62</f>
        <v>0</v>
      </c>
      <c r="AE120" s="73" t="e">
        <f>'       DATA_IN         '!AQ62/'       DATA_IN         '!B58</f>
        <v>#DIV/0!</v>
      </c>
      <c r="AF120" s="1">
        <f>'       DATA_IN         '!AQ80</f>
        <v>0</v>
      </c>
      <c r="AG120" s="74" t="e">
        <f>AF120/AF123</f>
        <v>#DIV/0!</v>
      </c>
      <c r="AH120" s="1">
        <f>'       DATA_IN         '!AQ93</f>
        <v>2</v>
      </c>
      <c r="AI120" s="75">
        <f>'       DATA_IN         '!AQ94</f>
        <v>4.3999999999999997E-2</v>
      </c>
    </row>
    <row r="121" spans="1:35" x14ac:dyDescent="0.2">
      <c r="V121" t="s">
        <v>74</v>
      </c>
      <c r="AC121" s="54"/>
      <c r="AD121" s="1">
        <f>'       DATA_IN         '!AQ63</f>
        <v>0</v>
      </c>
      <c r="AE121" s="73" t="e">
        <f>'       DATA_IN         '!AQ63/'       DATA_IN         '!B58</f>
        <v>#DIV/0!</v>
      </c>
      <c r="AF121" s="1">
        <f>'       DATA_IN         '!AQ81</f>
        <v>0</v>
      </c>
      <c r="AG121" s="74" t="e">
        <f>AF121/AF123</f>
        <v>#DIV/0!</v>
      </c>
      <c r="AH121" s="1">
        <f>'       DATA_IN         '!AQ95</f>
        <v>13</v>
      </c>
      <c r="AI121" s="75">
        <f>'       DATA_IN         '!AQ96</f>
        <v>0.16600000000000001</v>
      </c>
    </row>
    <row r="122" spans="1:35" x14ac:dyDescent="0.2">
      <c r="V122" t="s">
        <v>75</v>
      </c>
      <c r="AC122" s="54"/>
      <c r="AD122" s="1">
        <f>'       DATA_IN         '!AQ64</f>
        <v>0</v>
      </c>
      <c r="AE122" s="73" t="e">
        <f>'       DATA_IN         '!AQ64/'       DATA_IN         '!B58</f>
        <v>#DIV/0!</v>
      </c>
      <c r="AF122" s="1">
        <f>'       DATA_IN         '!AQ82</f>
        <v>0</v>
      </c>
      <c r="AG122" s="74" t="e">
        <f>AF122/AF123</f>
        <v>#DIV/0!</v>
      </c>
      <c r="AH122" s="1">
        <f>'       DATA_IN         '!AQ97</f>
        <v>7</v>
      </c>
      <c r="AI122" s="75">
        <f>'       DATA_IN         '!AQ98</f>
        <v>5.6000000000000001E-2</v>
      </c>
    </row>
    <row r="123" spans="1:35" x14ac:dyDescent="0.2">
      <c r="V123" t="s">
        <v>76</v>
      </c>
      <c r="AC123" s="54"/>
      <c r="AD123" s="1">
        <f>SUM(AD118:AD122)</f>
        <v>0</v>
      </c>
      <c r="AE123" s="73" t="e">
        <f t="shared" ref="AE123:AI123" si="0">SUM(AE118:AE122)</f>
        <v>#DIV/0!</v>
      </c>
      <c r="AF123" s="1">
        <f t="shared" si="0"/>
        <v>0</v>
      </c>
      <c r="AG123" s="73" t="e">
        <f t="shared" si="0"/>
        <v>#DIV/0!</v>
      </c>
      <c r="AH123" s="1">
        <f t="shared" si="0"/>
        <v>87</v>
      </c>
      <c r="AI123" s="73">
        <f t="shared" si="0"/>
        <v>1</v>
      </c>
    </row>
    <row r="124" spans="1:35" x14ac:dyDescent="0.2">
      <c r="V124" s="15"/>
      <c r="W124" s="15"/>
      <c r="X124" s="15"/>
      <c r="Y124" s="15"/>
      <c r="Z124" s="15"/>
      <c r="AA124" s="15"/>
      <c r="AB124" s="15"/>
      <c r="AC124" s="24"/>
      <c r="AD124" s="15"/>
      <c r="AE124" s="15"/>
      <c r="AF124" s="15"/>
      <c r="AG124" s="15"/>
      <c r="AH124" s="15"/>
      <c r="AI124" s="15"/>
    </row>
  </sheetData>
  <mergeCells count="58">
    <mergeCell ref="AD68:AE68"/>
    <mergeCell ref="AF68:AG68"/>
    <mergeCell ref="AD52:AE52"/>
    <mergeCell ref="AF52:AG52"/>
    <mergeCell ref="AH52:AI52"/>
    <mergeCell ref="AD57:AG57"/>
    <mergeCell ref="AH57:AI57"/>
    <mergeCell ref="AD50:AE50"/>
    <mergeCell ref="AF50:AG50"/>
    <mergeCell ref="AH50:AI50"/>
    <mergeCell ref="A43:AI43"/>
    <mergeCell ref="AD44:AG44"/>
    <mergeCell ref="AH44:AI44"/>
    <mergeCell ref="AD45:AE45"/>
    <mergeCell ref="AF45:AG45"/>
    <mergeCell ref="A114:L114"/>
    <mergeCell ref="M114:T114"/>
    <mergeCell ref="A115:F115"/>
    <mergeCell ref="G115:L115"/>
    <mergeCell ref="AD99:AE99"/>
    <mergeCell ref="AD114:AG114"/>
    <mergeCell ref="Q98:X98"/>
    <mergeCell ref="Q99:X99"/>
    <mergeCell ref="Q100:X100"/>
    <mergeCell ref="Y99:AC99"/>
    <mergeCell ref="A98:H98"/>
    <mergeCell ref="A99:H99"/>
    <mergeCell ref="A100:H100"/>
    <mergeCell ref="I99:P99"/>
    <mergeCell ref="I98:P98"/>
    <mergeCell ref="I100:P100"/>
    <mergeCell ref="AH114:AI114"/>
    <mergeCell ref="AD115:AE115"/>
    <mergeCell ref="AF115:AG115"/>
    <mergeCell ref="AD30:AE30"/>
    <mergeCell ref="AF30:AG30"/>
    <mergeCell ref="AD58:AE58"/>
    <mergeCell ref="AF58:AG58"/>
    <mergeCell ref="AF99:AG99"/>
    <mergeCell ref="AD100:AE100"/>
    <mergeCell ref="AF100:AG100"/>
    <mergeCell ref="AD106:AE106"/>
    <mergeCell ref="AF106:AG106"/>
    <mergeCell ref="AD78:AG78"/>
    <mergeCell ref="AH78:AI78"/>
    <mergeCell ref="AD79:AE79"/>
    <mergeCell ref="AF79:AG79"/>
    <mergeCell ref="AD8:AE8"/>
    <mergeCell ref="AF8:AG8"/>
    <mergeCell ref="AD29:AG29"/>
    <mergeCell ref="AH29:AI29"/>
    <mergeCell ref="A1:AI1"/>
    <mergeCell ref="A2:AI2"/>
    <mergeCell ref="A3:AI3"/>
    <mergeCell ref="AD7:AG7"/>
    <mergeCell ref="AH7:AI7"/>
    <mergeCell ref="AD20:AE20"/>
    <mergeCell ref="AF20:AG20"/>
  </mergeCells>
  <phoneticPr fontId="0" type="noConversion"/>
  <pageMargins left="0.5" right="0.5" top="0.5" bottom="0.5" header="0.25" footer="0.25"/>
  <pageSetup scale="65" fitToHeight="5" orientation="landscape" r:id="rId1"/>
  <headerFooter alignWithMargins="0">
    <oddHeader xml:space="preserve">&amp;R
</oddHeader>
    <oddFooter>&amp;CEvaluator Survey Results  - Industry Benefits</oddFooter>
  </headerFooter>
  <rowBreaks count="3" manualBreakCount="3">
    <brk id="26" max="34" man="1"/>
    <brk id="75" max="34" man="1"/>
    <brk id="111"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66"/>
  <sheetViews>
    <sheetView zoomScaleNormal="100" workbookViewId="0">
      <selection activeCell="B12" sqref="B12"/>
    </sheetView>
  </sheetViews>
  <sheetFormatPr defaultRowHeight="12.75" x14ac:dyDescent="0.2"/>
  <cols>
    <col min="1" max="1" width="9.140625" style="78"/>
    <col min="2" max="2" width="81.42578125" style="78" customWidth="1"/>
    <col min="3" max="16384" width="9.140625" style="78"/>
  </cols>
  <sheetData>
    <row r="1" spans="1:55" ht="15.75" x14ac:dyDescent="0.25">
      <c r="A1" s="235" t="str">
        <f>'Quant Report'!A1</f>
        <v>CENTER NAME</v>
      </c>
      <c r="B1" s="235"/>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row>
    <row r="2" spans="1:55" ht="15.75" x14ac:dyDescent="0.25">
      <c r="A2" s="235" t="str">
        <f>'Quant Report'!A2</f>
        <v>2025 Industry Benefits Inventory</v>
      </c>
      <c r="B2" s="235"/>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row>
    <row r="3" spans="1:55" ht="15" x14ac:dyDescent="0.2">
      <c r="A3" s="236" t="str">
        <f>'Quant Report'!A3</f>
        <v>Respondents: Feedback Provided by X of X Firms Contacted</v>
      </c>
      <c r="B3" s="236"/>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row>
    <row r="5" spans="1:55" ht="56.25" customHeight="1" x14ac:dyDescent="0.2">
      <c r="A5" s="234" t="s">
        <v>313</v>
      </c>
      <c r="B5" s="234"/>
      <c r="AJ5" s="105"/>
      <c r="AN5" s="106"/>
      <c r="AO5" s="106"/>
    </row>
    <row r="6" spans="1:55" ht="65.25" customHeight="1" x14ac:dyDescent="0.2">
      <c r="A6" s="124" t="s">
        <v>43</v>
      </c>
      <c r="B6" s="127">
        <f>'       DATA_IN         '!AO4</f>
        <v>0</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J6" s="105"/>
      <c r="AN6" s="105"/>
      <c r="AR6" s="105"/>
      <c r="AV6" s="105"/>
      <c r="AZ6" s="105"/>
      <c r="BB6" s="106"/>
      <c r="BC6" s="106"/>
    </row>
    <row r="7" spans="1:55" ht="72.75" customHeight="1" x14ac:dyDescent="0.2">
      <c r="A7" s="124" t="s">
        <v>43</v>
      </c>
      <c r="B7" s="127">
        <f>'       DATA_IN         '!AO5</f>
        <v>0</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J7" s="105"/>
      <c r="AN7" s="105"/>
      <c r="AR7" s="105"/>
      <c r="AV7" s="105"/>
      <c r="AZ7" s="105"/>
      <c r="BB7" s="106"/>
      <c r="BC7" s="106"/>
    </row>
    <row r="8" spans="1:55" x14ac:dyDescent="0.2">
      <c r="A8" s="124" t="s">
        <v>43</v>
      </c>
      <c r="B8" s="127">
        <f>'       DATA_IN         '!AO6</f>
        <v>0</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J8" s="105"/>
      <c r="AN8" s="105"/>
      <c r="AR8" s="105"/>
      <c r="AV8" s="105"/>
      <c r="AZ8" s="105"/>
      <c r="BB8" s="106"/>
      <c r="BC8" s="106"/>
    </row>
    <row r="9" spans="1:55" ht="39" customHeight="1" x14ac:dyDescent="0.2">
      <c r="A9" s="125" t="s">
        <v>43</v>
      </c>
      <c r="B9" s="127">
        <f>'       DATA_IN         '!AO7</f>
        <v>0</v>
      </c>
    </row>
    <row r="10" spans="1:55" ht="52.5" customHeight="1" x14ac:dyDescent="0.2">
      <c r="A10" s="125" t="s">
        <v>43</v>
      </c>
      <c r="B10" s="127">
        <f>'       DATA_IN         '!AO8</f>
        <v>0</v>
      </c>
    </row>
    <row r="11" spans="1:55" ht="39.75" customHeight="1" x14ac:dyDescent="0.2">
      <c r="A11" s="125" t="s">
        <v>43</v>
      </c>
      <c r="B11" s="127">
        <f>'       DATA_IN         '!AO9</f>
        <v>0</v>
      </c>
    </row>
    <row r="12" spans="1:55" x14ac:dyDescent="0.2">
      <c r="A12" s="125" t="s">
        <v>43</v>
      </c>
      <c r="B12" s="127">
        <f>'       DATA_IN         '!AO10</f>
        <v>0</v>
      </c>
    </row>
    <row r="13" spans="1:55" x14ac:dyDescent="0.2">
      <c r="A13" s="125" t="s">
        <v>43</v>
      </c>
      <c r="B13" s="127">
        <f>'       DATA_IN         '!AO11</f>
        <v>0</v>
      </c>
    </row>
    <row r="14" spans="1:55" x14ac:dyDescent="0.2">
      <c r="A14" s="125" t="s">
        <v>43</v>
      </c>
      <c r="B14" s="127">
        <f>'       DATA_IN         '!AO12</f>
        <v>0</v>
      </c>
    </row>
    <row r="15" spans="1:55" x14ac:dyDescent="0.2">
      <c r="A15" s="125" t="s">
        <v>43</v>
      </c>
      <c r="B15" s="127">
        <f>'       DATA_IN         '!AO13</f>
        <v>0</v>
      </c>
    </row>
    <row r="16" spans="1:55" x14ac:dyDescent="0.2">
      <c r="A16" s="125" t="s">
        <v>43</v>
      </c>
      <c r="B16" s="127">
        <f>'       DATA_IN         '!AO14</f>
        <v>0</v>
      </c>
    </row>
    <row r="17" spans="2:2" x14ac:dyDescent="0.2">
      <c r="B17" s="108"/>
    </row>
    <row r="18" spans="2:2" x14ac:dyDescent="0.2">
      <c r="B18" s="108"/>
    </row>
    <row r="19" spans="2:2" x14ac:dyDescent="0.2">
      <c r="B19" s="108"/>
    </row>
    <row r="20" spans="2:2" x14ac:dyDescent="0.2">
      <c r="B20" s="108"/>
    </row>
    <row r="21" spans="2:2" x14ac:dyDescent="0.2">
      <c r="B21" s="108"/>
    </row>
    <row r="22" spans="2:2" x14ac:dyDescent="0.2">
      <c r="B22" s="108"/>
    </row>
    <row r="23" spans="2:2" x14ac:dyDescent="0.2">
      <c r="B23" s="108"/>
    </row>
    <row r="24" spans="2:2" x14ac:dyDescent="0.2">
      <c r="B24" s="108"/>
    </row>
    <row r="25" spans="2:2" x14ac:dyDescent="0.2">
      <c r="B25" s="108"/>
    </row>
    <row r="26" spans="2:2" x14ac:dyDescent="0.2">
      <c r="B26" s="108"/>
    </row>
    <row r="27" spans="2:2" x14ac:dyDescent="0.2">
      <c r="B27" s="108"/>
    </row>
    <row r="28" spans="2:2" x14ac:dyDescent="0.2">
      <c r="B28" s="108"/>
    </row>
    <row r="29" spans="2:2" x14ac:dyDescent="0.2">
      <c r="B29" s="108"/>
    </row>
    <row r="30" spans="2:2" x14ac:dyDescent="0.2">
      <c r="B30" s="108"/>
    </row>
    <row r="31" spans="2:2" x14ac:dyDescent="0.2">
      <c r="B31" s="108"/>
    </row>
    <row r="32" spans="2:2" x14ac:dyDescent="0.2">
      <c r="B32" s="108"/>
    </row>
    <row r="33" spans="2:2" x14ac:dyDescent="0.2">
      <c r="B33" s="108"/>
    </row>
    <row r="34" spans="2:2" x14ac:dyDescent="0.2">
      <c r="B34" s="108"/>
    </row>
    <row r="35" spans="2:2" x14ac:dyDescent="0.2">
      <c r="B35" s="108"/>
    </row>
    <row r="36" spans="2:2" x14ac:dyDescent="0.2">
      <c r="B36" s="108"/>
    </row>
    <row r="37" spans="2:2" x14ac:dyDescent="0.2">
      <c r="B37" s="108"/>
    </row>
    <row r="38" spans="2:2" x14ac:dyDescent="0.2">
      <c r="B38" s="108"/>
    </row>
    <row r="39" spans="2:2" x14ac:dyDescent="0.2">
      <c r="B39" s="108"/>
    </row>
    <row r="40" spans="2:2" x14ac:dyDescent="0.2">
      <c r="B40" s="108"/>
    </row>
    <row r="41" spans="2:2" x14ac:dyDescent="0.2">
      <c r="B41" s="108"/>
    </row>
    <row r="42" spans="2:2" x14ac:dyDescent="0.2">
      <c r="B42" s="108"/>
    </row>
    <row r="43" spans="2:2" x14ac:dyDescent="0.2">
      <c r="B43" s="108"/>
    </row>
    <row r="44" spans="2:2" x14ac:dyDescent="0.2">
      <c r="B44" s="108"/>
    </row>
    <row r="45" spans="2:2" x14ac:dyDescent="0.2">
      <c r="B45" s="108"/>
    </row>
    <row r="46" spans="2:2" x14ac:dyDescent="0.2">
      <c r="B46" s="108"/>
    </row>
    <row r="47" spans="2:2" x14ac:dyDescent="0.2">
      <c r="B47" s="108"/>
    </row>
    <row r="48" spans="2:2" x14ac:dyDescent="0.2">
      <c r="B48" s="108"/>
    </row>
    <row r="49" spans="2:2" x14ac:dyDescent="0.2">
      <c r="B49" s="108"/>
    </row>
    <row r="50" spans="2:2" x14ac:dyDescent="0.2">
      <c r="B50" s="108"/>
    </row>
    <row r="51" spans="2:2" x14ac:dyDescent="0.2">
      <c r="B51" s="108"/>
    </row>
    <row r="52" spans="2:2" x14ac:dyDescent="0.2">
      <c r="B52" s="108"/>
    </row>
    <row r="53" spans="2:2" x14ac:dyDescent="0.2">
      <c r="B53" s="108"/>
    </row>
    <row r="54" spans="2:2" x14ac:dyDescent="0.2">
      <c r="B54" s="108"/>
    </row>
    <row r="55" spans="2:2" x14ac:dyDescent="0.2">
      <c r="B55" s="108"/>
    </row>
    <row r="56" spans="2:2" x14ac:dyDescent="0.2">
      <c r="B56" s="108"/>
    </row>
    <row r="57" spans="2:2" x14ac:dyDescent="0.2">
      <c r="B57" s="108"/>
    </row>
    <row r="58" spans="2:2" x14ac:dyDescent="0.2">
      <c r="B58" s="108"/>
    </row>
    <row r="59" spans="2:2" x14ac:dyDescent="0.2">
      <c r="B59" s="108"/>
    </row>
    <row r="60" spans="2:2" x14ac:dyDescent="0.2">
      <c r="B60" s="108"/>
    </row>
    <row r="61" spans="2:2" x14ac:dyDescent="0.2">
      <c r="B61" s="108"/>
    </row>
    <row r="62" spans="2:2" x14ac:dyDescent="0.2">
      <c r="B62" s="108"/>
    </row>
    <row r="63" spans="2:2" x14ac:dyDescent="0.2">
      <c r="B63" s="108"/>
    </row>
    <row r="64" spans="2:2" x14ac:dyDescent="0.2">
      <c r="B64" s="108"/>
    </row>
    <row r="65" spans="2:2" x14ac:dyDescent="0.2">
      <c r="B65" s="108"/>
    </row>
    <row r="66" spans="2:2" x14ac:dyDescent="0.2">
      <c r="B66" s="108"/>
    </row>
    <row r="67" spans="2:2" x14ac:dyDescent="0.2">
      <c r="B67" s="108"/>
    </row>
    <row r="68" spans="2:2" x14ac:dyDescent="0.2">
      <c r="B68" s="108"/>
    </row>
    <row r="69" spans="2:2" x14ac:dyDescent="0.2">
      <c r="B69" s="108"/>
    </row>
    <row r="70" spans="2:2" x14ac:dyDescent="0.2">
      <c r="B70" s="108"/>
    </row>
    <row r="71" spans="2:2" x14ac:dyDescent="0.2">
      <c r="B71" s="108"/>
    </row>
    <row r="72" spans="2:2" x14ac:dyDescent="0.2">
      <c r="B72" s="108"/>
    </row>
    <row r="73" spans="2:2" x14ac:dyDescent="0.2">
      <c r="B73" s="108"/>
    </row>
    <row r="74" spans="2:2" x14ac:dyDescent="0.2">
      <c r="B74" s="108"/>
    </row>
    <row r="75" spans="2:2" x14ac:dyDescent="0.2">
      <c r="B75" s="108"/>
    </row>
    <row r="76" spans="2:2" x14ac:dyDescent="0.2">
      <c r="B76" s="108"/>
    </row>
    <row r="77" spans="2:2" x14ac:dyDescent="0.2">
      <c r="B77" s="108"/>
    </row>
    <row r="78" spans="2:2" x14ac:dyDescent="0.2">
      <c r="B78" s="108"/>
    </row>
    <row r="79" spans="2:2" x14ac:dyDescent="0.2">
      <c r="B79" s="108"/>
    </row>
    <row r="80" spans="2:2" x14ac:dyDescent="0.2">
      <c r="B80" s="108"/>
    </row>
    <row r="81" spans="2:2" x14ac:dyDescent="0.2">
      <c r="B81" s="108"/>
    </row>
    <row r="82" spans="2:2" x14ac:dyDescent="0.2">
      <c r="B82" s="108"/>
    </row>
    <row r="83" spans="2:2" x14ac:dyDescent="0.2">
      <c r="B83" s="108"/>
    </row>
    <row r="84" spans="2:2" x14ac:dyDescent="0.2">
      <c r="B84" s="108"/>
    </row>
    <row r="85" spans="2:2" x14ac:dyDescent="0.2">
      <c r="B85" s="108"/>
    </row>
    <row r="86" spans="2:2" x14ac:dyDescent="0.2">
      <c r="B86" s="108"/>
    </row>
    <row r="87" spans="2:2" x14ac:dyDescent="0.2">
      <c r="B87" s="108"/>
    </row>
    <row r="88" spans="2:2" x14ac:dyDescent="0.2">
      <c r="B88" s="108"/>
    </row>
    <row r="89" spans="2:2" x14ac:dyDescent="0.2">
      <c r="B89" s="108"/>
    </row>
    <row r="90" spans="2:2" x14ac:dyDescent="0.2">
      <c r="B90" s="108"/>
    </row>
    <row r="91" spans="2:2" x14ac:dyDescent="0.2">
      <c r="B91" s="108"/>
    </row>
    <row r="92" spans="2:2" x14ac:dyDescent="0.2">
      <c r="B92" s="108"/>
    </row>
    <row r="93" spans="2:2" x14ac:dyDescent="0.2">
      <c r="B93" s="108"/>
    </row>
    <row r="94" spans="2:2" x14ac:dyDescent="0.2">
      <c r="B94" s="108"/>
    </row>
    <row r="95" spans="2:2" x14ac:dyDescent="0.2">
      <c r="B95" s="108"/>
    </row>
    <row r="96" spans="2:2" x14ac:dyDescent="0.2">
      <c r="B96" s="108"/>
    </row>
    <row r="97" spans="2:2" x14ac:dyDescent="0.2">
      <c r="B97" s="108"/>
    </row>
    <row r="98" spans="2:2" x14ac:dyDescent="0.2">
      <c r="B98" s="108"/>
    </row>
    <row r="99" spans="2:2" x14ac:dyDescent="0.2">
      <c r="B99" s="108"/>
    </row>
    <row r="100" spans="2:2" x14ac:dyDescent="0.2">
      <c r="B100" s="108"/>
    </row>
    <row r="101" spans="2:2" x14ac:dyDescent="0.2">
      <c r="B101" s="108"/>
    </row>
    <row r="102" spans="2:2" x14ac:dyDescent="0.2">
      <c r="B102" s="108"/>
    </row>
    <row r="103" spans="2:2" x14ac:dyDescent="0.2">
      <c r="B103" s="108"/>
    </row>
    <row r="104" spans="2:2" x14ac:dyDescent="0.2">
      <c r="B104" s="108"/>
    </row>
    <row r="105" spans="2:2" x14ac:dyDescent="0.2">
      <c r="B105" s="108"/>
    </row>
    <row r="106" spans="2:2" x14ac:dyDescent="0.2">
      <c r="B106" s="108"/>
    </row>
    <row r="107" spans="2:2" x14ac:dyDescent="0.2">
      <c r="B107" s="108"/>
    </row>
    <row r="108" spans="2:2" x14ac:dyDescent="0.2">
      <c r="B108" s="108"/>
    </row>
    <row r="109" spans="2:2" x14ac:dyDescent="0.2">
      <c r="B109" s="108"/>
    </row>
    <row r="110" spans="2:2" x14ac:dyDescent="0.2">
      <c r="B110" s="108"/>
    </row>
    <row r="111" spans="2:2" x14ac:dyDescent="0.2">
      <c r="B111" s="108"/>
    </row>
    <row r="112" spans="2:2" x14ac:dyDescent="0.2">
      <c r="B112" s="108"/>
    </row>
    <row r="113" spans="2:2" x14ac:dyDescent="0.2">
      <c r="B113" s="108"/>
    </row>
    <row r="114" spans="2:2" x14ac:dyDescent="0.2">
      <c r="B114" s="108"/>
    </row>
    <row r="115" spans="2:2" x14ac:dyDescent="0.2">
      <c r="B115" s="108"/>
    </row>
    <row r="116" spans="2:2" x14ac:dyDescent="0.2">
      <c r="B116" s="108"/>
    </row>
    <row r="117" spans="2:2" x14ac:dyDescent="0.2">
      <c r="B117" s="108"/>
    </row>
    <row r="118" spans="2:2" x14ac:dyDescent="0.2">
      <c r="B118" s="108"/>
    </row>
    <row r="119" spans="2:2" x14ac:dyDescent="0.2">
      <c r="B119" s="108"/>
    </row>
    <row r="120" spans="2:2" x14ac:dyDescent="0.2">
      <c r="B120" s="108"/>
    </row>
    <row r="121" spans="2:2" x14ac:dyDescent="0.2">
      <c r="B121" s="108"/>
    </row>
    <row r="122" spans="2:2" x14ac:dyDescent="0.2">
      <c r="B122" s="108"/>
    </row>
    <row r="123" spans="2:2" x14ac:dyDescent="0.2">
      <c r="B123" s="108"/>
    </row>
    <row r="124" spans="2:2" x14ac:dyDescent="0.2">
      <c r="B124" s="108"/>
    </row>
    <row r="125" spans="2:2" x14ac:dyDescent="0.2">
      <c r="B125" s="108"/>
    </row>
    <row r="126" spans="2:2" x14ac:dyDescent="0.2">
      <c r="B126" s="108"/>
    </row>
    <row r="127" spans="2:2" x14ac:dyDescent="0.2">
      <c r="B127" s="108"/>
    </row>
    <row r="128" spans="2:2" x14ac:dyDescent="0.2">
      <c r="B128" s="108"/>
    </row>
    <row r="129" spans="2:2" x14ac:dyDescent="0.2">
      <c r="B129" s="108"/>
    </row>
    <row r="130" spans="2:2" x14ac:dyDescent="0.2">
      <c r="B130" s="108"/>
    </row>
    <row r="131" spans="2:2" x14ac:dyDescent="0.2">
      <c r="B131" s="108"/>
    </row>
    <row r="132" spans="2:2" x14ac:dyDescent="0.2">
      <c r="B132" s="108"/>
    </row>
    <row r="133" spans="2:2" x14ac:dyDescent="0.2">
      <c r="B133" s="108"/>
    </row>
    <row r="134" spans="2:2" x14ac:dyDescent="0.2">
      <c r="B134" s="108"/>
    </row>
    <row r="135" spans="2:2" x14ac:dyDescent="0.2">
      <c r="B135" s="108"/>
    </row>
    <row r="136" spans="2:2" x14ac:dyDescent="0.2">
      <c r="B136" s="108"/>
    </row>
    <row r="137" spans="2:2" x14ac:dyDescent="0.2">
      <c r="B137" s="108"/>
    </row>
    <row r="138" spans="2:2" x14ac:dyDescent="0.2">
      <c r="B138" s="108"/>
    </row>
    <row r="139" spans="2:2" x14ac:dyDescent="0.2">
      <c r="B139" s="108"/>
    </row>
    <row r="140" spans="2:2" x14ac:dyDescent="0.2">
      <c r="B140" s="108"/>
    </row>
    <row r="141" spans="2:2" x14ac:dyDescent="0.2">
      <c r="B141" s="108"/>
    </row>
    <row r="142" spans="2:2" x14ac:dyDescent="0.2">
      <c r="B142" s="108"/>
    </row>
    <row r="143" spans="2:2" x14ac:dyDescent="0.2">
      <c r="B143" s="108"/>
    </row>
    <row r="144" spans="2:2" x14ac:dyDescent="0.2">
      <c r="B144" s="108"/>
    </row>
    <row r="145" spans="2:2" x14ac:dyDescent="0.2">
      <c r="B145" s="108"/>
    </row>
    <row r="146" spans="2:2" x14ac:dyDescent="0.2">
      <c r="B146" s="108"/>
    </row>
    <row r="147" spans="2:2" x14ac:dyDescent="0.2">
      <c r="B147" s="108"/>
    </row>
    <row r="148" spans="2:2" x14ac:dyDescent="0.2">
      <c r="B148" s="108"/>
    </row>
    <row r="149" spans="2:2" x14ac:dyDescent="0.2">
      <c r="B149" s="108"/>
    </row>
    <row r="150" spans="2:2" x14ac:dyDescent="0.2">
      <c r="B150" s="108"/>
    </row>
    <row r="151" spans="2:2" x14ac:dyDescent="0.2">
      <c r="B151" s="108"/>
    </row>
    <row r="152" spans="2:2" x14ac:dyDescent="0.2">
      <c r="B152" s="108"/>
    </row>
    <row r="153" spans="2:2" x14ac:dyDescent="0.2">
      <c r="B153" s="108"/>
    </row>
    <row r="154" spans="2:2" x14ac:dyDescent="0.2">
      <c r="B154" s="108"/>
    </row>
    <row r="155" spans="2:2" x14ac:dyDescent="0.2">
      <c r="B155" s="108"/>
    </row>
    <row r="156" spans="2:2" x14ac:dyDescent="0.2">
      <c r="B156" s="108"/>
    </row>
    <row r="157" spans="2:2" x14ac:dyDescent="0.2">
      <c r="B157" s="108"/>
    </row>
    <row r="158" spans="2:2" x14ac:dyDescent="0.2">
      <c r="B158" s="108"/>
    </row>
    <row r="159" spans="2:2" x14ac:dyDescent="0.2">
      <c r="B159" s="108"/>
    </row>
    <row r="160" spans="2:2" x14ac:dyDescent="0.2">
      <c r="B160" s="108"/>
    </row>
    <row r="161" spans="2:2" x14ac:dyDescent="0.2">
      <c r="B161" s="108"/>
    </row>
    <row r="162" spans="2:2" x14ac:dyDescent="0.2">
      <c r="B162" s="108"/>
    </row>
    <row r="163" spans="2:2" x14ac:dyDescent="0.2">
      <c r="B163" s="108"/>
    </row>
    <row r="164" spans="2:2" x14ac:dyDescent="0.2">
      <c r="B164" s="108"/>
    </row>
    <row r="165" spans="2:2" x14ac:dyDescent="0.2">
      <c r="B165" s="108"/>
    </row>
    <row r="166" spans="2:2" x14ac:dyDescent="0.2">
      <c r="B166" s="108"/>
    </row>
  </sheetData>
  <mergeCells count="4">
    <mergeCell ref="A5:B5"/>
    <mergeCell ref="A1:B1"/>
    <mergeCell ref="A2:B2"/>
    <mergeCell ref="A3:B3"/>
  </mergeCells>
  <pageMargins left="0.7" right="0.7" top="0.75" bottom="0.75" header="0.3" footer="0.3"/>
  <pageSetup scale="9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13" zoomScaleNormal="100" workbookViewId="0">
      <selection activeCell="O86" sqref="O86"/>
    </sheetView>
  </sheetViews>
  <sheetFormatPr defaultRowHeight="12.75" x14ac:dyDescent="0.2"/>
  <cols>
    <col min="8" max="8" width="9.140625" customWidth="1"/>
  </cols>
  <sheetData/>
  <pageMargins left="0.7" right="0.7" top="0.75" bottom="0.75" header="0.3" footer="0.3"/>
  <pageSetup orientation="portrait" horizontalDpi="1200" verticalDpi="1200" r:id="rId1"/>
  <headerFooter>
    <oddFooter>&amp;CEvaluator Survey Results - Industry Benefits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50"/>
  </sheetPr>
  <dimension ref="A1:AS99"/>
  <sheetViews>
    <sheetView tabSelected="1" zoomScaleNormal="100" zoomScaleSheetLayoutView="100" workbookViewId="0">
      <pane xSplit="7" ySplit="3" topLeftCell="H4" activePane="bottomRight" state="frozen"/>
      <selection pane="topRight" activeCell="H1" sqref="H1"/>
      <selection pane="bottomLeft" activeCell="A3" sqref="A3"/>
      <selection pane="bottomRight" activeCell="H4" sqref="H4"/>
    </sheetView>
  </sheetViews>
  <sheetFormatPr defaultColWidth="9.140625" defaultRowHeight="12.75" x14ac:dyDescent="0.2"/>
  <cols>
    <col min="1" max="1" width="3.140625" style="1" customWidth="1"/>
    <col min="2" max="2" width="5.5703125" style="1" customWidth="1"/>
    <col min="3" max="3" width="20.7109375" style="1" customWidth="1"/>
    <col min="4" max="4" width="2.85546875" style="1" customWidth="1"/>
    <col min="5" max="5" width="4.5703125" style="1" customWidth="1"/>
    <col min="6" max="6" width="5.7109375" style="1" customWidth="1"/>
    <col min="7" max="7" width="20.5703125" style="1" customWidth="1"/>
    <col min="8" max="8" width="7.5703125" style="1" customWidth="1"/>
    <col min="9" max="9" width="9" style="1" customWidth="1"/>
    <col min="10" max="10" width="7.85546875" style="1" customWidth="1"/>
    <col min="11" max="11" width="7.28515625" style="1" customWidth="1"/>
    <col min="12" max="18" width="7.85546875" style="1" customWidth="1"/>
    <col min="19" max="19" width="7.42578125" style="1" customWidth="1"/>
    <col min="20" max="20" width="7" customWidth="1"/>
    <col min="21" max="22" width="7.85546875" style="1" customWidth="1"/>
    <col min="23" max="23" width="7.140625" style="1" customWidth="1"/>
    <col min="24" max="41" width="7.85546875" style="1" customWidth="1"/>
    <col min="42" max="42" width="12.85546875" style="1" customWidth="1"/>
    <col min="43" max="43" width="7.85546875" style="1" customWidth="1"/>
    <col min="44" max="16384" width="9.140625" style="1"/>
  </cols>
  <sheetData>
    <row r="1" spans="1:45" ht="35.25" customHeight="1" x14ac:dyDescent="0.5">
      <c r="A1" s="117"/>
      <c r="B1" s="117"/>
      <c r="C1" s="117"/>
      <c r="D1" s="117"/>
      <c r="E1" s="117"/>
      <c r="F1" s="117"/>
      <c r="G1" s="117"/>
      <c r="H1" s="200" t="s">
        <v>244</v>
      </c>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1:45" ht="210" customHeight="1" x14ac:dyDescent="0.2">
      <c r="A2" s="197" t="s">
        <v>368</v>
      </c>
      <c r="B2" s="197"/>
      <c r="C2" s="197"/>
      <c r="D2" s="197"/>
      <c r="E2" s="197"/>
      <c r="F2" s="197"/>
      <c r="G2" s="198"/>
      <c r="H2" s="4"/>
      <c r="I2" s="242"/>
      <c r="J2" s="76" t="s">
        <v>137</v>
      </c>
      <c r="K2" s="76" t="s">
        <v>138</v>
      </c>
      <c r="L2" s="76" t="s">
        <v>139</v>
      </c>
      <c r="M2" s="76" t="s">
        <v>140</v>
      </c>
      <c r="N2" s="76" t="s">
        <v>141</v>
      </c>
      <c r="O2" s="76" t="s">
        <v>314</v>
      </c>
      <c r="P2" s="76" t="s">
        <v>203</v>
      </c>
      <c r="Q2" s="76" t="s">
        <v>145</v>
      </c>
      <c r="R2" s="76" t="s">
        <v>142</v>
      </c>
      <c r="S2" s="76" t="s">
        <v>143</v>
      </c>
      <c r="T2" s="76" t="s">
        <v>144</v>
      </c>
      <c r="U2" s="76" t="s">
        <v>146</v>
      </c>
      <c r="V2" s="76" t="s">
        <v>147</v>
      </c>
      <c r="W2" s="76" t="s">
        <v>148</v>
      </c>
      <c r="X2" s="76" t="s">
        <v>149</v>
      </c>
      <c r="Y2" s="76" t="s">
        <v>39</v>
      </c>
      <c r="Z2" s="76" t="s">
        <v>251</v>
      </c>
      <c r="AA2" s="76" t="s">
        <v>254</v>
      </c>
      <c r="AB2" s="76" t="s">
        <v>255</v>
      </c>
      <c r="AC2" s="76" t="s">
        <v>245</v>
      </c>
      <c r="AD2" s="76" t="s">
        <v>246</v>
      </c>
      <c r="AE2" s="76" t="s">
        <v>150</v>
      </c>
      <c r="AF2" s="76" t="s">
        <v>151</v>
      </c>
      <c r="AG2" s="76" t="s">
        <v>152</v>
      </c>
      <c r="AH2" s="76" t="s">
        <v>153</v>
      </c>
      <c r="AI2" s="76" t="s">
        <v>155</v>
      </c>
      <c r="AJ2" s="76" t="s">
        <v>154</v>
      </c>
      <c r="AK2" s="76" t="s">
        <v>156</v>
      </c>
      <c r="AL2" s="76" t="s">
        <v>153</v>
      </c>
      <c r="AM2" s="76" t="s">
        <v>247</v>
      </c>
      <c r="AN2" s="76" t="s">
        <v>157</v>
      </c>
      <c r="AO2" s="76" t="s">
        <v>286</v>
      </c>
      <c r="AP2" s="4"/>
      <c r="AQ2" s="4"/>
    </row>
    <row r="3" spans="1:45" s="14" customFormat="1" ht="20.25" customHeight="1" x14ac:dyDescent="0.2">
      <c r="A3" s="35"/>
      <c r="B3" s="6"/>
      <c r="C3" s="5" t="s">
        <v>0</v>
      </c>
      <c r="D3" s="3"/>
      <c r="E3" s="3"/>
      <c r="F3" s="3"/>
      <c r="G3" s="4"/>
      <c r="H3" s="80" t="s">
        <v>256</v>
      </c>
      <c r="I3" s="243" t="s">
        <v>33</v>
      </c>
      <c r="J3" s="80" t="s">
        <v>257</v>
      </c>
      <c r="K3" s="80" t="s">
        <v>258</v>
      </c>
      <c r="L3" s="80" t="s">
        <v>259</v>
      </c>
      <c r="M3" s="80" t="s">
        <v>260</v>
      </c>
      <c r="N3" s="80" t="s">
        <v>262</v>
      </c>
      <c r="O3" s="80" t="s">
        <v>263</v>
      </c>
      <c r="P3" s="80" t="s">
        <v>261</v>
      </c>
      <c r="Q3" s="80" t="s">
        <v>264</v>
      </c>
      <c r="R3" s="80" t="s">
        <v>265</v>
      </c>
      <c r="S3" s="80" t="s">
        <v>266</v>
      </c>
      <c r="T3" s="80" t="s">
        <v>267</v>
      </c>
      <c r="U3" s="80" t="s">
        <v>268</v>
      </c>
      <c r="V3" s="80" t="s">
        <v>269</v>
      </c>
      <c r="W3" s="80" t="s">
        <v>270</v>
      </c>
      <c r="X3" s="80" t="s">
        <v>271</v>
      </c>
      <c r="Y3" s="80" t="s">
        <v>272</v>
      </c>
      <c r="Z3" s="80" t="s">
        <v>250</v>
      </c>
      <c r="AA3" s="80" t="s">
        <v>252</v>
      </c>
      <c r="AB3" s="80" t="s">
        <v>253</v>
      </c>
      <c r="AC3" s="80" t="s">
        <v>273</v>
      </c>
      <c r="AD3" s="80" t="s">
        <v>274</v>
      </c>
      <c r="AE3" s="80" t="s">
        <v>275</v>
      </c>
      <c r="AF3" s="80" t="s">
        <v>276</v>
      </c>
      <c r="AG3" s="80" t="s">
        <v>277</v>
      </c>
      <c r="AH3" s="80" t="s">
        <v>278</v>
      </c>
      <c r="AI3" s="80" t="s">
        <v>279</v>
      </c>
      <c r="AJ3" s="80" t="s">
        <v>280</v>
      </c>
      <c r="AK3" s="80" t="s">
        <v>281</v>
      </c>
      <c r="AL3" s="80" t="s">
        <v>282</v>
      </c>
      <c r="AM3" s="80" t="s">
        <v>283</v>
      </c>
      <c r="AN3" s="80" t="s">
        <v>284</v>
      </c>
      <c r="AO3" s="80" t="s">
        <v>285</v>
      </c>
      <c r="AP3" s="80" t="s">
        <v>102</v>
      </c>
      <c r="AQ3" s="81" t="s">
        <v>103</v>
      </c>
    </row>
    <row r="4" spans="1:45" ht="15" x14ac:dyDescent="0.25">
      <c r="A4" s="36"/>
      <c r="B4" s="2">
        <v>1</v>
      </c>
      <c r="C4" s="202" t="s">
        <v>6</v>
      </c>
      <c r="D4" s="203"/>
      <c r="E4" s="203"/>
      <c r="F4" s="203"/>
      <c r="G4" s="204"/>
      <c r="H4"/>
      <c r="I4"/>
      <c r="J4"/>
      <c r="K4"/>
      <c r="L4"/>
      <c r="M4"/>
      <c r="N4"/>
      <c r="O4"/>
      <c r="P4"/>
      <c r="Q4" s="122"/>
      <c r="R4" s="122"/>
      <c r="S4" s="122"/>
      <c r="T4" s="122"/>
      <c r="U4"/>
      <c r="V4"/>
      <c r="W4"/>
      <c r="X4"/>
      <c r="Y4"/>
      <c r="Z4"/>
      <c r="AA4"/>
      <c r="AB4"/>
      <c r="AC4"/>
      <c r="AD4"/>
      <c r="AE4"/>
      <c r="AF4"/>
      <c r="AG4"/>
      <c r="AH4"/>
      <c r="AI4"/>
      <c r="AJ4"/>
      <c r="AK4"/>
      <c r="AL4"/>
      <c r="AM4"/>
      <c r="AN4"/>
      <c r="AO4"/>
      <c r="AP4"/>
      <c r="AQ4"/>
    </row>
    <row r="5" spans="1:45" ht="15" x14ac:dyDescent="0.25">
      <c r="A5" s="36"/>
      <c r="B5" s="2">
        <v>2</v>
      </c>
      <c r="C5" s="202" t="s">
        <v>7</v>
      </c>
      <c r="D5" s="203"/>
      <c r="E5" s="203"/>
      <c r="F5" s="203"/>
      <c r="G5" s="204"/>
      <c r="H5" s="126"/>
      <c r="I5" s="126"/>
      <c r="J5" s="126"/>
      <c r="K5" s="126"/>
      <c r="L5" s="126"/>
      <c r="M5" s="126"/>
      <c r="N5" s="126"/>
      <c r="O5" s="126"/>
      <c r="P5" s="126"/>
      <c r="Q5" s="126"/>
      <c r="R5" s="126"/>
      <c r="S5" s="130"/>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row>
    <row r="6" spans="1:45" s="20" customFormat="1" ht="15" x14ac:dyDescent="0.25">
      <c r="A6" s="123"/>
      <c r="B6" s="2">
        <v>3</v>
      </c>
      <c r="C6" s="202" t="s">
        <v>23</v>
      </c>
      <c r="D6" s="203"/>
      <c r="E6" s="203"/>
      <c r="F6" s="203"/>
      <c r="G6" s="204"/>
      <c r="H6" s="126"/>
      <c r="I6" s="126"/>
      <c r="J6" s="126"/>
      <c r="K6" s="126"/>
      <c r="L6" s="126"/>
      <c r="M6" s="126"/>
      <c r="N6" s="126"/>
      <c r="O6" s="126"/>
      <c r="P6" s="126"/>
      <c r="Q6" s="126"/>
      <c r="R6" s="130"/>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row>
    <row r="7" spans="1:45" s="20" customFormat="1" ht="15" x14ac:dyDescent="0.25">
      <c r="A7" s="123"/>
      <c r="B7" s="2">
        <v>4</v>
      </c>
      <c r="C7" s="202" t="s">
        <v>8</v>
      </c>
      <c r="D7" s="203"/>
      <c r="E7" s="203"/>
      <c r="F7" s="203"/>
      <c r="G7" s="204"/>
      <c r="H7"/>
      <c r="I7"/>
      <c r="J7"/>
      <c r="K7"/>
      <c r="L7"/>
      <c r="M7"/>
      <c r="N7"/>
      <c r="O7"/>
      <c r="P7"/>
      <c r="Q7" s="122"/>
      <c r="R7" s="122"/>
      <c r="S7" s="122"/>
      <c r="T7" s="122"/>
      <c r="U7"/>
      <c r="V7"/>
      <c r="W7"/>
      <c r="X7"/>
      <c r="Y7"/>
      <c r="Z7"/>
      <c r="AA7"/>
      <c r="AB7"/>
      <c r="AC7"/>
      <c r="AD7"/>
      <c r="AE7"/>
      <c r="AF7"/>
      <c r="AG7"/>
      <c r="AH7"/>
      <c r="AI7"/>
      <c r="AJ7"/>
      <c r="AK7"/>
      <c r="AL7"/>
      <c r="AM7"/>
      <c r="AN7"/>
      <c r="AO7"/>
      <c r="AP7"/>
      <c r="AQ7"/>
      <c r="AR7" s="1"/>
      <c r="AS7" s="1"/>
    </row>
    <row r="8" spans="1:45" ht="15" x14ac:dyDescent="0.25">
      <c r="A8" s="36"/>
      <c r="B8" s="2">
        <v>5</v>
      </c>
      <c r="C8" s="202" t="s">
        <v>9</v>
      </c>
      <c r="D8" s="203"/>
      <c r="E8" s="203"/>
      <c r="F8" s="203"/>
      <c r="G8" s="204"/>
      <c r="H8"/>
      <c r="I8"/>
      <c r="J8"/>
      <c r="K8"/>
      <c r="L8"/>
      <c r="M8"/>
      <c r="N8"/>
      <c r="O8"/>
      <c r="P8"/>
      <c r="Q8" s="122"/>
      <c r="R8" s="122"/>
      <c r="S8" s="122"/>
      <c r="T8" s="122"/>
      <c r="U8"/>
      <c r="V8"/>
      <c r="W8"/>
      <c r="X8"/>
      <c r="Y8"/>
      <c r="Z8"/>
      <c r="AA8"/>
      <c r="AB8"/>
      <c r="AC8"/>
      <c r="AD8"/>
      <c r="AE8"/>
      <c r="AF8"/>
      <c r="AG8"/>
      <c r="AH8"/>
      <c r="AI8"/>
      <c r="AJ8"/>
      <c r="AK8"/>
      <c r="AL8"/>
      <c r="AM8"/>
      <c r="AN8"/>
      <c r="AO8"/>
      <c r="AP8"/>
      <c r="AQ8"/>
    </row>
    <row r="9" spans="1:45" ht="15" x14ac:dyDescent="0.25">
      <c r="A9" s="36"/>
      <c r="B9" s="2">
        <v>6</v>
      </c>
      <c r="C9" s="202" t="s">
        <v>10</v>
      </c>
      <c r="D9" s="203"/>
      <c r="E9" s="203"/>
      <c r="F9" s="203"/>
      <c r="G9" s="204"/>
      <c r="H9"/>
      <c r="I9"/>
      <c r="J9"/>
      <c r="K9"/>
      <c r="L9"/>
      <c r="M9"/>
      <c r="N9"/>
      <c r="O9"/>
      <c r="P9"/>
      <c r="Q9" s="122"/>
      <c r="R9" s="122"/>
      <c r="S9" s="122"/>
      <c r="T9" s="122"/>
      <c r="U9"/>
      <c r="V9"/>
      <c r="W9"/>
      <c r="X9"/>
      <c r="Y9"/>
      <c r="Z9"/>
      <c r="AA9"/>
      <c r="AB9"/>
      <c r="AC9"/>
      <c r="AD9"/>
      <c r="AE9"/>
      <c r="AF9"/>
      <c r="AG9"/>
      <c r="AH9"/>
      <c r="AI9"/>
      <c r="AJ9"/>
      <c r="AK9"/>
      <c r="AL9"/>
      <c r="AM9"/>
      <c r="AN9"/>
      <c r="AO9"/>
      <c r="AP9"/>
      <c r="AQ9"/>
    </row>
    <row r="10" spans="1:45" ht="15" x14ac:dyDescent="0.25">
      <c r="A10" s="36"/>
      <c r="B10" s="2">
        <v>7</v>
      </c>
      <c r="C10" s="202" t="s">
        <v>11</v>
      </c>
      <c r="D10" s="203"/>
      <c r="E10" s="203"/>
      <c r="F10" s="203"/>
      <c r="G10" s="204"/>
      <c r="H10"/>
      <c r="I10"/>
      <c r="J10"/>
      <c r="K10"/>
      <c r="L10"/>
      <c r="M10"/>
      <c r="N10"/>
      <c r="O10"/>
      <c r="P10"/>
      <c r="Q10" s="122"/>
      <c r="R10" s="122"/>
      <c r="S10" s="122"/>
      <c r="T10" s="122"/>
      <c r="U10"/>
      <c r="V10"/>
      <c r="W10"/>
      <c r="X10"/>
      <c r="Y10"/>
      <c r="Z10"/>
      <c r="AA10"/>
      <c r="AB10"/>
      <c r="AC10"/>
      <c r="AD10"/>
      <c r="AE10"/>
      <c r="AF10"/>
      <c r="AG10"/>
      <c r="AH10"/>
      <c r="AI10"/>
      <c r="AJ10"/>
      <c r="AK10"/>
      <c r="AL10"/>
      <c r="AM10"/>
      <c r="AN10"/>
      <c r="AO10"/>
      <c r="AP10"/>
      <c r="AQ10"/>
    </row>
    <row r="11" spans="1:45" ht="15" x14ac:dyDescent="0.25">
      <c r="A11" s="36"/>
      <c r="B11" s="2">
        <v>8</v>
      </c>
      <c r="C11" s="202" t="s">
        <v>14</v>
      </c>
      <c r="D11" s="203"/>
      <c r="E11" s="203"/>
      <c r="F11" s="203"/>
      <c r="G11" s="204"/>
      <c r="H11"/>
      <c r="I11"/>
      <c r="J11"/>
      <c r="K11"/>
      <c r="L11"/>
      <c r="M11"/>
      <c r="N11"/>
      <c r="O11"/>
      <c r="P11"/>
      <c r="Q11" s="122"/>
      <c r="R11" s="122"/>
      <c r="S11" s="122"/>
      <c r="T11" s="122"/>
      <c r="U11"/>
      <c r="V11"/>
      <c r="W11"/>
      <c r="X11"/>
      <c r="Y11"/>
      <c r="Z11"/>
      <c r="AA11"/>
      <c r="AB11"/>
      <c r="AC11"/>
      <c r="AD11"/>
      <c r="AE11"/>
      <c r="AF11"/>
      <c r="AG11"/>
      <c r="AH11"/>
      <c r="AI11"/>
      <c r="AJ11"/>
      <c r="AK11"/>
      <c r="AL11"/>
      <c r="AM11"/>
      <c r="AN11"/>
      <c r="AO11"/>
      <c r="AP11"/>
      <c r="AQ11"/>
    </row>
    <row r="12" spans="1:45" ht="15" x14ac:dyDescent="0.25">
      <c r="A12" s="36"/>
      <c r="B12" s="2">
        <v>9</v>
      </c>
      <c r="C12" s="202" t="s">
        <v>15</v>
      </c>
      <c r="D12" s="203"/>
      <c r="E12" s="203"/>
      <c r="F12" s="203"/>
      <c r="G12" s="204"/>
      <c r="H12"/>
      <c r="I12"/>
      <c r="J12"/>
      <c r="K12"/>
      <c r="L12"/>
      <c r="M12"/>
      <c r="N12"/>
      <c r="O12"/>
      <c r="P12"/>
      <c r="Q12" s="122"/>
      <c r="R12" s="122"/>
      <c r="S12" s="122"/>
      <c r="T12" s="122"/>
      <c r="U12"/>
      <c r="V12"/>
      <c r="W12"/>
      <c r="X12"/>
      <c r="Y12"/>
      <c r="Z12"/>
      <c r="AA12"/>
      <c r="AB12"/>
      <c r="AC12"/>
      <c r="AD12"/>
      <c r="AE12"/>
      <c r="AF12"/>
      <c r="AG12"/>
      <c r="AH12"/>
      <c r="AI12"/>
      <c r="AJ12"/>
      <c r="AK12"/>
      <c r="AL12"/>
      <c r="AM12"/>
      <c r="AN12"/>
      <c r="AO12"/>
      <c r="AP12"/>
      <c r="AQ12"/>
    </row>
    <row r="13" spans="1:45" ht="15" x14ac:dyDescent="0.25">
      <c r="A13" s="36"/>
      <c r="B13" s="2">
        <v>10</v>
      </c>
      <c r="C13" s="202" t="s">
        <v>16</v>
      </c>
      <c r="D13" s="203"/>
      <c r="E13" s="203"/>
      <c r="F13" s="203"/>
      <c r="G13" s="204"/>
      <c r="H13"/>
      <c r="I13"/>
      <c r="J13"/>
      <c r="K13"/>
      <c r="L13"/>
      <c r="M13"/>
      <c r="N13"/>
      <c r="O13"/>
      <c r="P13"/>
      <c r="Q13" s="122"/>
      <c r="R13" s="122"/>
      <c r="S13" s="122"/>
      <c r="T13" s="122"/>
      <c r="U13"/>
      <c r="V13"/>
      <c r="W13"/>
      <c r="X13"/>
      <c r="Y13"/>
      <c r="Z13"/>
      <c r="AA13"/>
      <c r="AB13"/>
      <c r="AC13"/>
      <c r="AD13"/>
      <c r="AE13"/>
      <c r="AF13"/>
      <c r="AG13"/>
      <c r="AH13"/>
      <c r="AI13"/>
      <c r="AJ13"/>
      <c r="AK13"/>
      <c r="AL13"/>
      <c r="AM13"/>
      <c r="AN13"/>
      <c r="AO13"/>
      <c r="AP13"/>
      <c r="AQ13"/>
    </row>
    <row r="14" spans="1:45" ht="15" x14ac:dyDescent="0.25">
      <c r="A14" s="36"/>
      <c r="B14" s="2">
        <v>11</v>
      </c>
      <c r="C14" s="202" t="s">
        <v>24</v>
      </c>
      <c r="D14" s="203"/>
      <c r="E14" s="203"/>
      <c r="F14" s="203"/>
      <c r="G14" s="204"/>
      <c r="H14"/>
      <c r="I14"/>
      <c r="J14"/>
      <c r="K14"/>
      <c r="L14"/>
      <c r="M14"/>
      <c r="N14"/>
      <c r="O14"/>
      <c r="P14"/>
      <c r="Q14" s="122"/>
      <c r="R14" s="122"/>
      <c r="S14" s="122"/>
      <c r="T14" s="122"/>
      <c r="U14"/>
      <c r="V14"/>
      <c r="W14"/>
      <c r="X14"/>
      <c r="Y14"/>
      <c r="Z14"/>
      <c r="AA14"/>
      <c r="AB14"/>
      <c r="AC14"/>
      <c r="AD14"/>
      <c r="AE14"/>
      <c r="AF14"/>
      <c r="AG14"/>
      <c r="AH14"/>
      <c r="AI14"/>
      <c r="AJ14"/>
      <c r="AK14"/>
      <c r="AL14"/>
      <c r="AM14"/>
      <c r="AN14"/>
      <c r="AO14"/>
      <c r="AP14"/>
      <c r="AQ14"/>
    </row>
    <row r="15" spans="1:45" ht="15" x14ac:dyDescent="0.25">
      <c r="A15" s="36"/>
      <c r="B15" s="2">
        <v>12</v>
      </c>
      <c r="C15" s="202" t="s">
        <v>25</v>
      </c>
      <c r="D15" s="203"/>
      <c r="E15" s="203"/>
      <c r="F15" s="203"/>
      <c r="G15" s="204"/>
      <c r="H15"/>
      <c r="I15"/>
      <c r="J15"/>
      <c r="K15"/>
      <c r="L15"/>
      <c r="M15"/>
      <c r="N15"/>
      <c r="O15"/>
      <c r="P15"/>
      <c r="Q15" s="122"/>
      <c r="R15" s="122"/>
      <c r="S15" s="122"/>
      <c r="T15" s="122"/>
      <c r="U15"/>
      <c r="V15"/>
      <c r="W15"/>
      <c r="X15"/>
      <c r="Y15"/>
      <c r="Z15"/>
      <c r="AA15"/>
      <c r="AB15"/>
      <c r="AC15"/>
      <c r="AD15"/>
      <c r="AE15"/>
      <c r="AF15"/>
      <c r="AG15"/>
      <c r="AH15"/>
      <c r="AI15"/>
      <c r="AJ15"/>
      <c r="AK15"/>
      <c r="AL15"/>
      <c r="AM15"/>
      <c r="AN15"/>
      <c r="AO15"/>
      <c r="AP15"/>
      <c r="AQ15"/>
    </row>
    <row r="16" spans="1:45" ht="15" x14ac:dyDescent="0.25">
      <c r="A16" s="36"/>
      <c r="B16" s="2">
        <v>13</v>
      </c>
      <c r="C16" s="202" t="s">
        <v>26</v>
      </c>
      <c r="D16" s="203"/>
      <c r="E16" s="203"/>
      <c r="F16" s="203"/>
      <c r="G16" s="204"/>
      <c r="H16"/>
      <c r="I16"/>
      <c r="J16"/>
      <c r="K16"/>
      <c r="L16"/>
      <c r="M16"/>
      <c r="N16"/>
      <c r="O16"/>
      <c r="P16"/>
      <c r="Q16"/>
      <c r="R16"/>
      <c r="S16"/>
      <c r="U16"/>
      <c r="V16"/>
    </row>
    <row r="17" spans="1:22" ht="15" x14ac:dyDescent="0.25">
      <c r="A17" s="36"/>
      <c r="B17" s="2">
        <v>14</v>
      </c>
      <c r="C17" s="202" t="s">
        <v>27</v>
      </c>
      <c r="D17" s="203"/>
      <c r="E17" s="203"/>
      <c r="F17" s="203"/>
      <c r="G17" s="204"/>
      <c r="H17"/>
      <c r="I17"/>
      <c r="J17"/>
      <c r="K17"/>
      <c r="L17"/>
      <c r="M17"/>
      <c r="N17"/>
      <c r="O17"/>
      <c r="P17"/>
      <c r="Q17"/>
      <c r="R17"/>
      <c r="S17"/>
      <c r="U17"/>
      <c r="V17"/>
    </row>
    <row r="18" spans="1:22" ht="15" x14ac:dyDescent="0.25">
      <c r="A18" s="36"/>
      <c r="B18" s="2">
        <v>15</v>
      </c>
      <c r="C18" s="202" t="s">
        <v>28</v>
      </c>
      <c r="D18" s="203"/>
      <c r="E18" s="203"/>
      <c r="F18" s="203"/>
      <c r="G18" s="204"/>
      <c r="H18"/>
      <c r="I18"/>
      <c r="J18"/>
      <c r="K18"/>
      <c r="L18"/>
      <c r="M18"/>
      <c r="N18"/>
      <c r="O18"/>
      <c r="P18"/>
      <c r="Q18"/>
      <c r="R18"/>
      <c r="S18"/>
      <c r="U18"/>
      <c r="V18"/>
    </row>
    <row r="19" spans="1:22" ht="15" x14ac:dyDescent="0.25">
      <c r="A19" s="36"/>
      <c r="B19" s="2">
        <v>16</v>
      </c>
      <c r="C19" s="202" t="s">
        <v>29</v>
      </c>
      <c r="D19" s="203"/>
      <c r="E19" s="203"/>
      <c r="F19" s="203"/>
      <c r="G19" s="204"/>
      <c r="H19"/>
      <c r="I19"/>
      <c r="J19"/>
      <c r="K19"/>
      <c r="L19"/>
      <c r="M19"/>
      <c r="N19"/>
      <c r="O19"/>
      <c r="P19"/>
      <c r="Q19"/>
      <c r="R19"/>
      <c r="S19"/>
      <c r="U19"/>
      <c r="V19"/>
    </row>
    <row r="20" spans="1:22" ht="15" x14ac:dyDescent="0.25">
      <c r="A20" s="36"/>
      <c r="B20" s="2">
        <v>17</v>
      </c>
      <c r="C20" s="202" t="s">
        <v>30</v>
      </c>
      <c r="D20" s="203"/>
      <c r="E20" s="203"/>
      <c r="F20" s="203"/>
      <c r="G20" s="204"/>
      <c r="H20"/>
      <c r="I20"/>
      <c r="J20"/>
      <c r="K20"/>
      <c r="L20"/>
      <c r="M20"/>
      <c r="N20"/>
      <c r="O20"/>
      <c r="P20"/>
      <c r="Q20"/>
      <c r="R20"/>
      <c r="S20"/>
      <c r="U20" s="34"/>
      <c r="V20"/>
    </row>
    <row r="21" spans="1:22" ht="15" x14ac:dyDescent="0.25">
      <c r="A21" s="36"/>
      <c r="B21" s="2">
        <v>18</v>
      </c>
      <c r="C21" s="202" t="s">
        <v>31</v>
      </c>
      <c r="D21" s="203"/>
      <c r="E21" s="203"/>
      <c r="F21" s="203"/>
      <c r="G21" s="204"/>
      <c r="H21"/>
      <c r="I21"/>
      <c r="J21"/>
      <c r="K21"/>
      <c r="L21"/>
      <c r="M21"/>
      <c r="N21"/>
      <c r="O21"/>
      <c r="P21"/>
      <c r="Q21"/>
      <c r="R21"/>
      <c r="S21"/>
      <c r="U21"/>
      <c r="V21"/>
    </row>
    <row r="22" spans="1:22" ht="15" x14ac:dyDescent="0.25">
      <c r="A22" s="36"/>
      <c r="B22" s="2">
        <v>19</v>
      </c>
      <c r="C22" s="202" t="s">
        <v>104</v>
      </c>
      <c r="D22" s="203"/>
      <c r="E22" s="203"/>
      <c r="F22" s="203"/>
      <c r="G22" s="204"/>
      <c r="H22"/>
      <c r="I22"/>
      <c r="J22"/>
      <c r="K22"/>
      <c r="L22"/>
      <c r="M22"/>
      <c r="N22"/>
      <c r="O22"/>
      <c r="P22"/>
      <c r="Q22"/>
      <c r="R22"/>
      <c r="S22"/>
      <c r="U22"/>
      <c r="V22"/>
    </row>
    <row r="23" spans="1:22" ht="15" x14ac:dyDescent="0.25">
      <c r="A23" s="36"/>
      <c r="B23" s="2">
        <v>20</v>
      </c>
      <c r="C23" s="202" t="s">
        <v>105</v>
      </c>
      <c r="D23" s="203"/>
      <c r="E23" s="203"/>
      <c r="F23" s="203"/>
      <c r="G23" s="204"/>
      <c r="H23"/>
      <c r="I23"/>
      <c r="J23"/>
      <c r="K23"/>
      <c r="L23"/>
      <c r="M23"/>
      <c r="N23"/>
      <c r="O23"/>
      <c r="P23"/>
      <c r="Q23"/>
      <c r="R23"/>
      <c r="S23"/>
      <c r="U23"/>
      <c r="V23"/>
    </row>
    <row r="24" spans="1:22" ht="15" x14ac:dyDescent="0.25">
      <c r="A24" s="36"/>
      <c r="B24" s="2">
        <v>21</v>
      </c>
      <c r="C24" s="202" t="s">
        <v>207</v>
      </c>
      <c r="D24" s="203"/>
      <c r="E24" s="203"/>
      <c r="F24" s="203"/>
      <c r="G24" s="204"/>
      <c r="H24"/>
      <c r="I24"/>
      <c r="J24"/>
      <c r="K24"/>
      <c r="L24"/>
      <c r="M24"/>
      <c r="N24"/>
      <c r="O24"/>
      <c r="P24"/>
      <c r="Q24"/>
      <c r="R24"/>
      <c r="S24"/>
      <c r="U24"/>
      <c r="V24"/>
    </row>
    <row r="25" spans="1:22" ht="15" x14ac:dyDescent="0.25">
      <c r="A25" s="36"/>
      <c r="B25" s="2">
        <v>22</v>
      </c>
      <c r="C25" s="202" t="s">
        <v>208</v>
      </c>
      <c r="D25" s="203"/>
      <c r="E25" s="203"/>
      <c r="F25" s="203"/>
      <c r="G25" s="204"/>
      <c r="H25"/>
      <c r="I25"/>
      <c r="J25"/>
      <c r="K25"/>
      <c r="L25"/>
      <c r="M25"/>
      <c r="N25"/>
      <c r="O25"/>
      <c r="P25"/>
      <c r="Q25"/>
      <c r="R25"/>
      <c r="S25"/>
      <c r="U25"/>
      <c r="V25"/>
    </row>
    <row r="26" spans="1:22" ht="15" x14ac:dyDescent="0.25">
      <c r="A26" s="36"/>
      <c r="B26" s="2">
        <v>23</v>
      </c>
      <c r="C26" s="202" t="s">
        <v>209</v>
      </c>
      <c r="D26" s="203"/>
      <c r="E26" s="203"/>
      <c r="F26" s="203"/>
      <c r="G26" s="204"/>
      <c r="H26"/>
      <c r="I26"/>
      <c r="J26"/>
      <c r="K26"/>
      <c r="L26"/>
      <c r="M26"/>
      <c r="N26"/>
      <c r="O26"/>
      <c r="P26"/>
      <c r="Q26"/>
      <c r="R26"/>
      <c r="S26"/>
      <c r="U26"/>
      <c r="V26"/>
    </row>
    <row r="27" spans="1:22" ht="15" x14ac:dyDescent="0.25">
      <c r="A27" s="36"/>
      <c r="B27" s="2">
        <v>24</v>
      </c>
      <c r="C27" s="202" t="s">
        <v>210</v>
      </c>
      <c r="D27" s="203"/>
      <c r="E27" s="203"/>
      <c r="F27" s="203"/>
      <c r="G27" s="204"/>
      <c r="H27"/>
      <c r="I27"/>
      <c r="J27"/>
      <c r="K27"/>
      <c r="L27"/>
      <c r="M27"/>
      <c r="N27"/>
      <c r="O27"/>
      <c r="P27"/>
      <c r="Q27"/>
      <c r="R27"/>
      <c r="S27"/>
      <c r="U27"/>
      <c r="V27"/>
    </row>
    <row r="28" spans="1:22" ht="15" x14ac:dyDescent="0.25">
      <c r="A28" s="36"/>
      <c r="B28" s="2">
        <v>25</v>
      </c>
      <c r="C28" s="202" t="s">
        <v>211</v>
      </c>
      <c r="D28" s="203"/>
      <c r="E28" s="203"/>
      <c r="F28" s="203"/>
      <c r="G28" s="204"/>
      <c r="H28"/>
      <c r="I28"/>
      <c r="J28"/>
      <c r="K28"/>
      <c r="L28"/>
      <c r="M28"/>
      <c r="N28"/>
      <c r="O28"/>
      <c r="P28"/>
      <c r="Q28"/>
      <c r="R28"/>
      <c r="S28"/>
      <c r="U28"/>
      <c r="V28"/>
    </row>
    <row r="29" spans="1:22" ht="15" x14ac:dyDescent="0.25">
      <c r="A29" s="36"/>
      <c r="B29" s="2">
        <v>26</v>
      </c>
      <c r="C29" s="202" t="s">
        <v>212</v>
      </c>
      <c r="D29" s="203"/>
      <c r="E29" s="203"/>
      <c r="F29" s="203"/>
      <c r="G29" s="204"/>
      <c r="H29"/>
      <c r="I29"/>
      <c r="J29"/>
      <c r="K29"/>
      <c r="L29"/>
      <c r="M29"/>
      <c r="N29"/>
      <c r="O29"/>
      <c r="P29"/>
      <c r="Q29"/>
      <c r="R29"/>
      <c r="S29"/>
      <c r="U29"/>
      <c r="V29"/>
    </row>
    <row r="30" spans="1:22" ht="15" x14ac:dyDescent="0.25">
      <c r="A30" s="36"/>
      <c r="B30" s="2">
        <v>27</v>
      </c>
      <c r="C30" s="202" t="s">
        <v>213</v>
      </c>
      <c r="D30" s="203"/>
      <c r="E30" s="203"/>
      <c r="F30" s="203"/>
      <c r="G30" s="204"/>
      <c r="H30"/>
      <c r="I30"/>
      <c r="J30"/>
      <c r="K30"/>
      <c r="L30"/>
      <c r="M30"/>
      <c r="N30"/>
      <c r="O30"/>
      <c r="P30"/>
      <c r="Q30"/>
      <c r="R30"/>
      <c r="S30"/>
      <c r="U30"/>
      <c r="V30"/>
    </row>
    <row r="31" spans="1:22" ht="15" x14ac:dyDescent="0.25">
      <c r="A31" s="36"/>
      <c r="B31" s="2">
        <v>28</v>
      </c>
      <c r="C31" s="202" t="s">
        <v>214</v>
      </c>
      <c r="D31" s="203"/>
      <c r="E31" s="203"/>
      <c r="F31" s="203"/>
      <c r="G31" s="204"/>
      <c r="H31"/>
      <c r="I31"/>
      <c r="J31"/>
      <c r="K31"/>
      <c r="L31"/>
      <c r="M31"/>
      <c r="N31"/>
      <c r="O31"/>
      <c r="P31"/>
      <c r="Q31"/>
      <c r="R31"/>
      <c r="S31"/>
      <c r="U31"/>
      <c r="V31"/>
    </row>
    <row r="32" spans="1:22" ht="15" x14ac:dyDescent="0.25">
      <c r="A32" s="36"/>
      <c r="B32" s="2">
        <v>29</v>
      </c>
      <c r="C32" s="202" t="s">
        <v>215</v>
      </c>
      <c r="D32" s="203"/>
      <c r="E32" s="203"/>
      <c r="F32" s="203"/>
      <c r="G32" s="204"/>
      <c r="H32"/>
      <c r="I32"/>
      <c r="J32"/>
      <c r="K32"/>
      <c r="L32"/>
      <c r="M32"/>
      <c r="N32"/>
      <c r="O32"/>
      <c r="P32"/>
      <c r="Q32"/>
      <c r="R32"/>
      <c r="S32"/>
      <c r="U32"/>
      <c r="V32"/>
    </row>
    <row r="33" spans="1:22" ht="15" x14ac:dyDescent="0.25">
      <c r="A33" s="36"/>
      <c r="B33" s="2">
        <v>30</v>
      </c>
      <c r="C33" s="202" t="s">
        <v>216</v>
      </c>
      <c r="D33" s="203"/>
      <c r="E33" s="203"/>
      <c r="F33" s="203"/>
      <c r="G33" s="204"/>
      <c r="H33"/>
      <c r="I33"/>
      <c r="J33"/>
      <c r="K33"/>
      <c r="L33"/>
      <c r="M33"/>
      <c r="N33"/>
      <c r="O33"/>
      <c r="P33"/>
      <c r="Q33"/>
      <c r="R33"/>
      <c r="S33"/>
      <c r="U33"/>
      <c r="V33"/>
    </row>
    <row r="34" spans="1:22" ht="15" x14ac:dyDescent="0.25">
      <c r="A34" s="36"/>
      <c r="B34" s="2">
        <v>31</v>
      </c>
      <c r="C34" s="202" t="s">
        <v>217</v>
      </c>
      <c r="D34" s="203"/>
      <c r="E34" s="203"/>
      <c r="F34" s="203"/>
      <c r="G34" s="204"/>
      <c r="H34"/>
      <c r="I34"/>
      <c r="J34"/>
      <c r="K34"/>
      <c r="L34"/>
      <c r="M34"/>
      <c r="N34"/>
      <c r="O34"/>
      <c r="P34"/>
      <c r="Q34"/>
      <c r="R34"/>
      <c r="S34"/>
      <c r="U34"/>
      <c r="V34"/>
    </row>
    <row r="35" spans="1:22" ht="15" x14ac:dyDescent="0.25">
      <c r="A35" s="36"/>
      <c r="B35" s="2">
        <v>32</v>
      </c>
      <c r="C35" s="202" t="s">
        <v>218</v>
      </c>
      <c r="D35" s="203"/>
      <c r="E35" s="203"/>
      <c r="F35" s="203"/>
      <c r="G35" s="204"/>
      <c r="H35"/>
      <c r="I35"/>
      <c r="J35"/>
      <c r="K35"/>
      <c r="L35"/>
      <c r="M35"/>
      <c r="N35"/>
      <c r="O35"/>
      <c r="P35"/>
      <c r="Q35"/>
      <c r="R35"/>
      <c r="S35"/>
      <c r="U35"/>
      <c r="V35"/>
    </row>
    <row r="36" spans="1:22" ht="15" x14ac:dyDescent="0.25">
      <c r="A36" s="36"/>
      <c r="B36" s="2">
        <v>33</v>
      </c>
      <c r="C36" s="202" t="s">
        <v>219</v>
      </c>
      <c r="D36" s="203"/>
      <c r="E36" s="203"/>
      <c r="F36" s="203"/>
      <c r="G36" s="204"/>
      <c r="H36"/>
      <c r="I36"/>
      <c r="J36"/>
      <c r="K36"/>
      <c r="L36"/>
      <c r="M36"/>
      <c r="N36"/>
      <c r="O36"/>
      <c r="P36"/>
      <c r="Q36"/>
      <c r="R36"/>
      <c r="S36"/>
      <c r="U36"/>
      <c r="V36"/>
    </row>
    <row r="37" spans="1:22" ht="15" x14ac:dyDescent="0.25">
      <c r="A37" s="36"/>
      <c r="B37" s="2">
        <v>34</v>
      </c>
      <c r="C37" s="202" t="s">
        <v>220</v>
      </c>
      <c r="D37" s="203"/>
      <c r="E37" s="203"/>
      <c r="F37" s="203"/>
      <c r="G37" s="204"/>
      <c r="H37"/>
      <c r="I37"/>
      <c r="J37"/>
      <c r="K37"/>
      <c r="L37"/>
      <c r="M37"/>
      <c r="N37"/>
      <c r="O37"/>
      <c r="P37"/>
      <c r="Q37"/>
      <c r="R37"/>
      <c r="S37"/>
      <c r="U37"/>
      <c r="V37"/>
    </row>
    <row r="38" spans="1:22" ht="15" x14ac:dyDescent="0.25">
      <c r="A38" s="36"/>
      <c r="B38" s="2">
        <v>35</v>
      </c>
      <c r="C38" s="202" t="s">
        <v>221</v>
      </c>
      <c r="D38" s="203"/>
      <c r="E38" s="203"/>
      <c r="F38" s="203"/>
      <c r="G38" s="204"/>
      <c r="H38"/>
      <c r="I38"/>
      <c r="J38"/>
      <c r="K38"/>
      <c r="L38"/>
      <c r="M38"/>
      <c r="N38"/>
      <c r="O38"/>
      <c r="P38"/>
      <c r="Q38"/>
      <c r="R38"/>
      <c r="S38"/>
      <c r="U38"/>
      <c r="V38"/>
    </row>
    <row r="39" spans="1:22" ht="15" x14ac:dyDescent="0.25">
      <c r="A39" s="36"/>
      <c r="B39" s="2">
        <v>36</v>
      </c>
      <c r="C39" s="202" t="s">
        <v>222</v>
      </c>
      <c r="D39" s="203"/>
      <c r="E39" s="203"/>
      <c r="F39" s="203"/>
      <c r="G39" s="204"/>
      <c r="H39"/>
      <c r="I39"/>
      <c r="J39"/>
      <c r="K39"/>
      <c r="L39"/>
      <c r="M39"/>
      <c r="N39"/>
      <c r="O39"/>
      <c r="P39"/>
      <c r="Q39"/>
      <c r="R39"/>
      <c r="S39"/>
      <c r="U39"/>
      <c r="V39"/>
    </row>
    <row r="40" spans="1:22" ht="15" x14ac:dyDescent="0.25">
      <c r="A40" s="36"/>
      <c r="B40" s="2">
        <v>37</v>
      </c>
      <c r="C40" s="202" t="s">
        <v>223</v>
      </c>
      <c r="D40" s="203"/>
      <c r="E40" s="203"/>
      <c r="F40" s="203"/>
      <c r="G40" s="204"/>
      <c r="H40"/>
      <c r="I40"/>
      <c r="J40"/>
      <c r="K40"/>
      <c r="L40"/>
      <c r="M40"/>
      <c r="N40"/>
      <c r="O40"/>
      <c r="P40"/>
      <c r="Q40"/>
      <c r="R40"/>
      <c r="S40"/>
      <c r="U40"/>
      <c r="V40"/>
    </row>
    <row r="41" spans="1:22" ht="15" x14ac:dyDescent="0.25">
      <c r="A41" s="36"/>
      <c r="B41" s="2">
        <v>38</v>
      </c>
      <c r="C41" s="202" t="s">
        <v>224</v>
      </c>
      <c r="D41" s="203"/>
      <c r="E41" s="203"/>
      <c r="F41" s="203"/>
      <c r="G41" s="204"/>
      <c r="H41"/>
      <c r="I41"/>
      <c r="J41"/>
      <c r="K41"/>
      <c r="L41"/>
      <c r="M41"/>
      <c r="N41"/>
      <c r="O41"/>
      <c r="P41"/>
      <c r="Q41"/>
      <c r="R41"/>
      <c r="S41"/>
      <c r="U41"/>
      <c r="V41"/>
    </row>
    <row r="42" spans="1:22" ht="15" x14ac:dyDescent="0.25">
      <c r="A42" s="36"/>
      <c r="B42" s="2">
        <v>39</v>
      </c>
      <c r="C42" s="202" t="s">
        <v>225</v>
      </c>
      <c r="D42" s="203"/>
      <c r="E42" s="203"/>
      <c r="F42" s="203"/>
      <c r="G42" s="204"/>
      <c r="H42"/>
      <c r="I42"/>
      <c r="J42"/>
      <c r="K42"/>
      <c r="L42"/>
      <c r="M42"/>
      <c r="N42"/>
      <c r="O42"/>
      <c r="P42"/>
      <c r="Q42"/>
      <c r="R42"/>
      <c r="S42"/>
      <c r="U42"/>
      <c r="V42"/>
    </row>
    <row r="43" spans="1:22" ht="15" x14ac:dyDescent="0.25">
      <c r="A43" s="36"/>
      <c r="B43" s="2">
        <v>40</v>
      </c>
      <c r="C43" s="202" t="s">
        <v>226</v>
      </c>
      <c r="D43" s="203"/>
      <c r="E43" s="203"/>
      <c r="F43" s="203"/>
      <c r="G43" s="204"/>
      <c r="H43"/>
      <c r="I43"/>
      <c r="J43"/>
      <c r="K43"/>
      <c r="L43"/>
      <c r="M43"/>
      <c r="N43"/>
      <c r="O43"/>
      <c r="P43"/>
      <c r="Q43"/>
      <c r="R43"/>
      <c r="S43"/>
      <c r="U43"/>
      <c r="V43"/>
    </row>
    <row r="44" spans="1:22" ht="15" x14ac:dyDescent="0.25">
      <c r="A44" s="36"/>
      <c r="B44" s="2">
        <v>41</v>
      </c>
      <c r="C44" s="202" t="s">
        <v>227</v>
      </c>
      <c r="D44" s="203"/>
      <c r="E44" s="203"/>
      <c r="F44" s="203"/>
      <c r="G44" s="204"/>
      <c r="H44"/>
      <c r="I44"/>
      <c r="J44"/>
      <c r="K44"/>
      <c r="L44"/>
      <c r="M44"/>
      <c r="N44"/>
      <c r="O44"/>
      <c r="P44"/>
      <c r="Q44"/>
      <c r="R44"/>
      <c r="S44"/>
      <c r="U44"/>
      <c r="V44"/>
    </row>
    <row r="45" spans="1:22" ht="15" x14ac:dyDescent="0.25">
      <c r="A45" s="36"/>
      <c r="B45" s="2">
        <v>42</v>
      </c>
      <c r="C45" s="202" t="s">
        <v>228</v>
      </c>
      <c r="D45" s="203"/>
      <c r="E45" s="203"/>
      <c r="F45" s="203"/>
      <c r="G45" s="204"/>
      <c r="H45"/>
      <c r="I45"/>
      <c r="J45"/>
      <c r="K45"/>
      <c r="L45"/>
      <c r="M45"/>
      <c r="N45"/>
      <c r="O45"/>
      <c r="P45"/>
      <c r="Q45"/>
      <c r="R45"/>
      <c r="S45"/>
      <c r="U45"/>
      <c r="V45"/>
    </row>
    <row r="46" spans="1:22" ht="15" x14ac:dyDescent="0.25">
      <c r="A46" s="36"/>
      <c r="B46" s="2">
        <v>43</v>
      </c>
      <c r="C46" s="202" t="s">
        <v>229</v>
      </c>
      <c r="D46" s="203"/>
      <c r="E46" s="203"/>
      <c r="F46" s="203"/>
      <c r="G46" s="204"/>
      <c r="H46"/>
      <c r="I46"/>
      <c r="J46"/>
      <c r="K46"/>
      <c r="L46"/>
      <c r="M46"/>
      <c r="N46"/>
      <c r="O46"/>
      <c r="P46"/>
      <c r="Q46"/>
      <c r="R46"/>
      <c r="S46"/>
      <c r="U46"/>
      <c r="V46"/>
    </row>
    <row r="47" spans="1:22" ht="15" x14ac:dyDescent="0.25">
      <c r="A47" s="36"/>
      <c r="B47" s="2">
        <v>44</v>
      </c>
      <c r="C47" s="202" t="s">
        <v>230</v>
      </c>
      <c r="D47" s="203"/>
      <c r="E47" s="203"/>
      <c r="F47" s="203"/>
      <c r="G47" s="204"/>
      <c r="H47"/>
      <c r="I47"/>
      <c r="J47"/>
      <c r="K47"/>
      <c r="L47"/>
      <c r="M47"/>
      <c r="N47"/>
      <c r="O47"/>
      <c r="P47"/>
      <c r="Q47"/>
      <c r="R47"/>
      <c r="S47"/>
      <c r="U47"/>
      <c r="V47"/>
    </row>
    <row r="48" spans="1:22" ht="15" x14ac:dyDescent="0.25">
      <c r="A48" s="36"/>
      <c r="B48" s="2">
        <v>45</v>
      </c>
      <c r="C48" s="202" t="s">
        <v>231</v>
      </c>
      <c r="D48" s="203"/>
      <c r="E48" s="203"/>
      <c r="F48" s="203"/>
      <c r="G48" s="204"/>
      <c r="H48"/>
      <c r="I48"/>
      <c r="J48"/>
      <c r="K48"/>
      <c r="L48"/>
      <c r="M48"/>
      <c r="N48"/>
      <c r="O48"/>
      <c r="P48"/>
      <c r="Q48"/>
      <c r="R48"/>
      <c r="S48"/>
      <c r="U48"/>
      <c r="V48"/>
    </row>
    <row r="49" spans="1:43" ht="15" x14ac:dyDescent="0.25">
      <c r="A49" s="36"/>
      <c r="B49" s="2">
        <v>46</v>
      </c>
      <c r="C49" s="202" t="s">
        <v>232</v>
      </c>
      <c r="D49" s="203"/>
      <c r="E49" s="203"/>
      <c r="F49" s="203"/>
      <c r="G49" s="204"/>
      <c r="H49"/>
      <c r="I49"/>
      <c r="J49"/>
      <c r="K49"/>
      <c r="L49"/>
      <c r="M49"/>
      <c r="N49"/>
      <c r="O49"/>
      <c r="P49"/>
      <c r="Q49"/>
      <c r="R49"/>
      <c r="S49"/>
      <c r="U49"/>
      <c r="V49"/>
    </row>
    <row r="50" spans="1:43" ht="15" x14ac:dyDescent="0.25">
      <c r="A50" s="36"/>
      <c r="B50" s="2">
        <v>47</v>
      </c>
      <c r="C50" s="202" t="s">
        <v>233</v>
      </c>
      <c r="D50" s="203"/>
      <c r="E50" s="203"/>
      <c r="F50" s="203"/>
      <c r="G50" s="204"/>
      <c r="H50"/>
      <c r="I50"/>
      <c r="J50"/>
      <c r="K50"/>
      <c r="L50"/>
      <c r="M50"/>
      <c r="N50"/>
      <c r="O50"/>
      <c r="P50"/>
      <c r="Q50"/>
      <c r="R50"/>
      <c r="S50"/>
      <c r="U50"/>
      <c r="V50"/>
    </row>
    <row r="51" spans="1:43" ht="15" x14ac:dyDescent="0.25">
      <c r="A51" s="36"/>
      <c r="B51" s="2">
        <v>48</v>
      </c>
      <c r="C51" s="202" t="s">
        <v>234</v>
      </c>
      <c r="D51" s="203"/>
      <c r="E51" s="203"/>
      <c r="F51" s="203"/>
      <c r="G51" s="204"/>
      <c r="H51"/>
      <c r="I51"/>
      <c r="J51"/>
      <c r="K51"/>
      <c r="L51"/>
      <c r="M51"/>
      <c r="N51"/>
      <c r="O51"/>
      <c r="P51"/>
      <c r="Q51"/>
      <c r="R51"/>
      <c r="S51"/>
      <c r="U51"/>
      <c r="V51"/>
    </row>
    <row r="52" spans="1:43" ht="15" x14ac:dyDescent="0.25">
      <c r="A52" s="36"/>
      <c r="B52" s="2">
        <v>49</v>
      </c>
      <c r="C52" s="202" t="s">
        <v>235</v>
      </c>
      <c r="D52" s="203"/>
      <c r="E52" s="203"/>
      <c r="F52" s="203"/>
      <c r="G52" s="204"/>
      <c r="H52"/>
      <c r="I52"/>
      <c r="J52"/>
      <c r="K52"/>
      <c r="L52"/>
      <c r="M52"/>
      <c r="N52"/>
      <c r="O52"/>
      <c r="P52"/>
      <c r="Q52"/>
      <c r="R52"/>
      <c r="S52"/>
      <c r="U52"/>
      <c r="V52"/>
    </row>
    <row r="53" spans="1:43" ht="15" x14ac:dyDescent="0.25">
      <c r="A53" s="36"/>
      <c r="B53" s="2">
        <v>50</v>
      </c>
      <c r="C53" s="202" t="s">
        <v>236</v>
      </c>
      <c r="D53" s="203"/>
      <c r="E53" s="203"/>
      <c r="F53" s="203"/>
      <c r="G53" s="204"/>
      <c r="H53"/>
      <c r="I53"/>
      <c r="J53"/>
      <c r="K53"/>
      <c r="L53"/>
      <c r="M53"/>
      <c r="N53"/>
      <c r="O53"/>
      <c r="P53"/>
      <c r="Q53"/>
      <c r="R53"/>
      <c r="S53"/>
      <c r="U53"/>
      <c r="V53"/>
    </row>
    <row r="54" spans="1:43" ht="15" x14ac:dyDescent="0.25">
      <c r="A54" s="193"/>
      <c r="B54" s="194"/>
      <c r="C54" s="193" t="s">
        <v>21</v>
      </c>
      <c r="D54" s="194"/>
      <c r="E54" s="194"/>
      <c r="F54" s="194"/>
      <c r="G54" s="205"/>
      <c r="H54" s="58"/>
      <c r="I54" s="58"/>
      <c r="J54" s="58"/>
      <c r="K54" s="58"/>
      <c r="L54" s="58"/>
      <c r="M54" s="58"/>
      <c r="N54" s="58"/>
      <c r="O54" s="58"/>
      <c r="P54" s="177" t="e">
        <f>AVERAGE(P4:P53)</f>
        <v>#DIV/0!</v>
      </c>
      <c r="Q54" s="178" t="e">
        <f>AVERAGE(Q4:Q53)</f>
        <v>#DIV/0!</v>
      </c>
      <c r="R54" s="178" t="e">
        <f>AVERAGE(R4:R53)</f>
        <v>#DIV/0!</v>
      </c>
      <c r="S54" s="178" t="e">
        <f>AVERAGE(S4:S53)</f>
        <v>#DIV/0!</v>
      </c>
      <c r="T54" s="178" t="e">
        <f>AVERAGE(T4:T53)</f>
        <v>#DIV/0!</v>
      </c>
      <c r="U54" s="58"/>
      <c r="V54" s="58"/>
      <c r="W54" s="58"/>
      <c r="X54" s="58"/>
      <c r="Y54" s="58"/>
      <c r="Z54" s="177" t="e">
        <f>AVERAGE(Z4:Z53)</f>
        <v>#DIV/0!</v>
      </c>
      <c r="AA54" s="177" t="e">
        <f t="shared" ref="AA54:AB54" si="0">AVERAGE(AA4:AA53)</f>
        <v>#DIV/0!</v>
      </c>
      <c r="AB54" s="177" t="e">
        <f t="shared" si="0"/>
        <v>#DIV/0!</v>
      </c>
      <c r="AC54" s="58"/>
      <c r="AD54" s="58"/>
      <c r="AE54" s="58"/>
      <c r="AF54" s="58"/>
      <c r="AG54" s="58"/>
      <c r="AH54" s="58"/>
      <c r="AI54" s="58"/>
      <c r="AJ54" s="58"/>
      <c r="AK54" s="58"/>
      <c r="AL54" s="58"/>
      <c r="AM54" s="177" t="e">
        <f>AVERAGE(AM4:AM53)</f>
        <v>#DIV/0!</v>
      </c>
      <c r="AN54" s="58"/>
      <c r="AO54" s="58"/>
      <c r="AP54" s="177" t="e">
        <f>AVERAGE(AP4:AP53)</f>
        <v>#DIV/0!</v>
      </c>
      <c r="AQ54" s="58"/>
    </row>
    <row r="55" spans="1:43" ht="15" x14ac:dyDescent="0.25">
      <c r="A55" s="193"/>
      <c r="B55" s="194"/>
      <c r="C55" s="193" t="s">
        <v>204</v>
      </c>
      <c r="D55" s="194"/>
      <c r="E55" s="194"/>
      <c r="F55" s="194"/>
      <c r="G55" s="205"/>
      <c r="H55" s="58"/>
      <c r="I55" s="58"/>
      <c r="J55" s="58"/>
      <c r="K55" s="58"/>
      <c r="L55" s="58"/>
      <c r="M55" s="58"/>
      <c r="N55" s="58"/>
      <c r="O55" s="58"/>
      <c r="P55" s="179" t="e">
        <f>STDEV(P4:P53)</f>
        <v>#DIV/0!</v>
      </c>
      <c r="Q55" s="178" t="e">
        <f>STDEV(Q4:Q53)</f>
        <v>#DIV/0!</v>
      </c>
      <c r="R55" s="178" t="e">
        <f>STDEV(R4:R53)</f>
        <v>#DIV/0!</v>
      </c>
      <c r="S55" s="178" t="e">
        <f>STDEV(S4:S53)</f>
        <v>#DIV/0!</v>
      </c>
      <c r="T55" s="178" t="e">
        <f>STDEV(T4:T53)</f>
        <v>#DIV/0!</v>
      </c>
      <c r="U55" s="58"/>
      <c r="V55" s="58"/>
      <c r="W55" s="58"/>
      <c r="X55" s="58"/>
      <c r="Y55" s="58"/>
      <c r="Z55" s="179" t="e">
        <f>STDEV(Z4:Z53)</f>
        <v>#DIV/0!</v>
      </c>
      <c r="AA55" s="179" t="e">
        <f t="shared" ref="AA55:AB55" si="1">STDEV(AA4:AA53)</f>
        <v>#DIV/0!</v>
      </c>
      <c r="AB55" s="179" t="e">
        <f t="shared" si="1"/>
        <v>#DIV/0!</v>
      </c>
      <c r="AC55" s="58"/>
      <c r="AD55" s="58"/>
      <c r="AE55" s="58"/>
      <c r="AF55" s="58"/>
      <c r="AG55" s="58"/>
      <c r="AH55" s="58"/>
      <c r="AI55" s="58"/>
      <c r="AJ55" s="58"/>
      <c r="AK55" s="58"/>
      <c r="AL55" s="58"/>
      <c r="AM55" s="179" t="e">
        <f>STDEV(AM4:AM53)</f>
        <v>#DIV/0!</v>
      </c>
      <c r="AN55" s="58"/>
      <c r="AO55" s="58"/>
      <c r="AP55" s="179" t="e">
        <f>STDEV(AP4:AP53)</f>
        <v>#DIV/0!</v>
      </c>
      <c r="AQ55" s="58"/>
    </row>
    <row r="56" spans="1:43" ht="15" x14ac:dyDescent="0.25">
      <c r="A56" s="193"/>
      <c r="B56" s="194"/>
      <c r="C56" s="193" t="s">
        <v>205</v>
      </c>
      <c r="D56" s="194"/>
      <c r="E56" s="194"/>
      <c r="F56" s="194"/>
      <c r="G56" s="205"/>
      <c r="H56" s="58"/>
      <c r="I56" s="58"/>
      <c r="J56" s="175">
        <f t="shared" ref="J56:P56" si="2">SUM(J4:J53)</f>
        <v>0</v>
      </c>
      <c r="K56" s="131">
        <f t="shared" si="2"/>
        <v>0</v>
      </c>
      <c r="L56" s="131">
        <f t="shared" si="2"/>
        <v>0</v>
      </c>
      <c r="M56" s="131">
        <f t="shared" si="2"/>
        <v>0</v>
      </c>
      <c r="N56" s="131">
        <f t="shared" si="2"/>
        <v>0</v>
      </c>
      <c r="O56" s="131">
        <f t="shared" si="2"/>
        <v>0</v>
      </c>
      <c r="P56" s="131">
        <f t="shared" si="2"/>
        <v>0</v>
      </c>
      <c r="Q56" s="58"/>
      <c r="R56" s="58"/>
      <c r="S56" s="58"/>
      <c r="T56" s="58"/>
      <c r="U56" s="131">
        <f>SUM(U4:U53)</f>
        <v>0</v>
      </c>
      <c r="V56" s="131">
        <f>SUM(V4:V53)</f>
        <v>0</v>
      </c>
      <c r="W56" s="131">
        <f>SUM(W4:W53)</f>
        <v>0</v>
      </c>
      <c r="X56" s="131">
        <f>SUM(X4:X53)</f>
        <v>0</v>
      </c>
      <c r="Y56" s="131">
        <f>SUM(Y4:Y53)</f>
        <v>0</v>
      </c>
      <c r="Z56" s="131">
        <f t="shared" ref="Z56:AB56" si="3">SUM(Z4:Z53)</f>
        <v>0</v>
      </c>
      <c r="AA56" s="131">
        <f t="shared" si="3"/>
        <v>0</v>
      </c>
      <c r="AB56" s="131">
        <f t="shared" si="3"/>
        <v>0</v>
      </c>
      <c r="AC56" s="131">
        <f>SUM(AC6:AC53)</f>
        <v>0</v>
      </c>
      <c r="AD56" s="131">
        <f t="shared" ref="AD56:AL56" si="4">SUM(AD4:AD53)</f>
        <v>0</v>
      </c>
      <c r="AE56" s="131">
        <f t="shared" si="4"/>
        <v>0</v>
      </c>
      <c r="AF56" s="131">
        <f t="shared" si="4"/>
        <v>0</v>
      </c>
      <c r="AG56" s="131">
        <f t="shared" si="4"/>
        <v>0</v>
      </c>
      <c r="AH56" s="131">
        <f t="shared" si="4"/>
        <v>0</v>
      </c>
      <c r="AI56" s="131">
        <f t="shared" si="4"/>
        <v>0</v>
      </c>
      <c r="AJ56" s="131">
        <f t="shared" si="4"/>
        <v>0</v>
      </c>
      <c r="AK56" s="131">
        <f t="shared" si="4"/>
        <v>0</v>
      </c>
      <c r="AL56" s="131">
        <f t="shared" si="4"/>
        <v>0</v>
      </c>
      <c r="AM56" s="58"/>
      <c r="AN56" s="131">
        <f>SUM(AN4:AN53)</f>
        <v>0</v>
      </c>
      <c r="AO56" s="58"/>
      <c r="AP56" s="58"/>
      <c r="AQ56" s="58"/>
    </row>
    <row r="57" spans="1:43" ht="15.75" thickBot="1" x14ac:dyDescent="0.3">
      <c r="A57" s="193"/>
      <c r="B57" s="194"/>
      <c r="C57" s="193" t="s">
        <v>206</v>
      </c>
      <c r="D57" s="194"/>
      <c r="E57" s="194"/>
      <c r="F57" s="194"/>
      <c r="G57" s="205"/>
      <c r="H57" s="58"/>
      <c r="I57" s="58"/>
      <c r="J57" s="176" t="e">
        <f>J56/$B$58</f>
        <v>#DIV/0!</v>
      </c>
      <c r="K57" s="176" t="e">
        <f t="shared" ref="K57:O57" si="5">K56/$B$58</f>
        <v>#DIV/0!</v>
      </c>
      <c r="L57" s="176" t="e">
        <f t="shared" si="5"/>
        <v>#DIV/0!</v>
      </c>
      <c r="M57" s="176" t="e">
        <f t="shared" si="5"/>
        <v>#DIV/0!</v>
      </c>
      <c r="N57" s="176" t="e">
        <f t="shared" si="5"/>
        <v>#DIV/0!</v>
      </c>
      <c r="O57" s="176" t="e">
        <f t="shared" si="5"/>
        <v>#DIV/0!</v>
      </c>
      <c r="P57" s="176" t="e">
        <f>P56/$B$58</f>
        <v>#DIV/0!</v>
      </c>
      <c r="Q57" s="58"/>
      <c r="R57" s="58"/>
      <c r="S57" s="58"/>
      <c r="T57" s="58"/>
      <c r="U57" s="176" t="e">
        <f t="shared" ref="U57" si="6">U56/$B$58</f>
        <v>#DIV/0!</v>
      </c>
      <c r="V57" s="176" t="e">
        <f t="shared" ref="V57" si="7">V56/$B$58</f>
        <v>#DIV/0!</v>
      </c>
      <c r="W57" s="176" t="e">
        <f t="shared" ref="W57" si="8">W56/$B$58</f>
        <v>#DIV/0!</v>
      </c>
      <c r="X57" s="176" t="e">
        <f t="shared" ref="X57" si="9">X56/$B$58</f>
        <v>#DIV/0!</v>
      </c>
      <c r="Y57" s="176" t="e">
        <f t="shared" ref="Y57" si="10">Y56/$B$58</f>
        <v>#DIV/0!</v>
      </c>
      <c r="Z57" s="58"/>
      <c r="AA57" s="58"/>
      <c r="AB57" s="58"/>
      <c r="AC57" s="176" t="e">
        <f t="shared" ref="AC57" si="11">AC56/$B$58</f>
        <v>#DIV/0!</v>
      </c>
      <c r="AD57" s="176" t="e">
        <f t="shared" ref="AD57" si="12">AD56/$B$58</f>
        <v>#DIV/0!</v>
      </c>
      <c r="AE57" s="176" t="e">
        <f t="shared" ref="AE57" si="13">AE56/$B$58</f>
        <v>#DIV/0!</v>
      </c>
      <c r="AF57" s="176" t="e">
        <f t="shared" ref="AF57" si="14">AF56/$B$58</f>
        <v>#DIV/0!</v>
      </c>
      <c r="AG57" s="176" t="e">
        <f t="shared" ref="AG57" si="15">AG56/$B$58</f>
        <v>#DIV/0!</v>
      </c>
      <c r="AH57" s="176" t="e">
        <f t="shared" ref="AH57" si="16">AH56/$B$58</f>
        <v>#DIV/0!</v>
      </c>
      <c r="AI57" s="176" t="e">
        <f t="shared" ref="AI57" si="17">AI56/$B$58</f>
        <v>#DIV/0!</v>
      </c>
      <c r="AJ57" s="176" t="e">
        <f t="shared" ref="AJ57" si="18">AJ56/$B$58</f>
        <v>#DIV/0!</v>
      </c>
      <c r="AK57" s="176" t="e">
        <f t="shared" ref="AK57" si="19">AK56/$B$58</f>
        <v>#DIV/0!</v>
      </c>
      <c r="AL57" s="176" t="e">
        <f t="shared" ref="AL57" si="20">AL56/$B$58</f>
        <v>#DIV/0!</v>
      </c>
      <c r="AM57" s="58"/>
      <c r="AN57" s="176" t="e">
        <f t="shared" ref="AN57" si="21">AN56/$B$58</f>
        <v>#DIV/0!</v>
      </c>
      <c r="AO57" s="58"/>
      <c r="AP57" s="58"/>
      <c r="AQ57" s="58"/>
    </row>
    <row r="58" spans="1:43" ht="40.5" customHeight="1" thickTop="1" thickBot="1" x14ac:dyDescent="0.55000000000000004">
      <c r="A58" s="115"/>
      <c r="B58" s="116">
        <f>(COUNT(I4:I53,"*")+COUNTIF(I4:I53,"*"))</f>
        <v>0</v>
      </c>
      <c r="C58" s="115" t="s">
        <v>237</v>
      </c>
      <c r="D58" s="82"/>
      <c r="E58" s="83" t="s">
        <v>238</v>
      </c>
      <c r="F58" s="84"/>
      <c r="G58" s="114"/>
      <c r="H58" s="199" t="s">
        <v>17</v>
      </c>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row>
    <row r="59" spans="1:43" ht="15.75" thickTop="1" x14ac:dyDescent="0.25">
      <c r="A59" s="195" t="s">
        <v>239</v>
      </c>
      <c r="B59" s="195"/>
      <c r="C59" s="195"/>
      <c r="D59" s="196"/>
      <c r="E59" s="86"/>
      <c r="F59" s="87">
        <v>0</v>
      </c>
      <c r="G59" s="85"/>
      <c r="H59" s="85"/>
      <c r="I59" s="85"/>
      <c r="J59" s="89">
        <f>COUNTIF(J4:J53,"0")</f>
        <v>0</v>
      </c>
      <c r="K59" s="89">
        <f>COUNTIF(K4:K53,"0")</f>
        <v>0</v>
      </c>
      <c r="L59" s="89">
        <f>COUNTIF(L4:L53,"0")</f>
        <v>0</v>
      </c>
      <c r="M59" s="89">
        <f>COUNTIF(M4:M53,"0")</f>
        <v>0</v>
      </c>
      <c r="N59" s="89">
        <f>COUNTIF(O4:O53,"0")</f>
        <v>0</v>
      </c>
      <c r="O59" s="89">
        <f>COUNTIF(P4:P53,"0")</f>
        <v>0</v>
      </c>
      <c r="P59" s="85"/>
      <c r="Q59" s="85"/>
      <c r="R59" s="85"/>
      <c r="S59" s="85"/>
      <c r="T59" s="85"/>
      <c r="U59" s="89">
        <f>COUNTIF(U4:U53,"0")</f>
        <v>0</v>
      </c>
      <c r="V59" s="89">
        <f>COUNTIF(V4:V53,"0")</f>
        <v>0</v>
      </c>
      <c r="W59" s="89">
        <f>COUNTIF(W4:W53,"0")</f>
        <v>0</v>
      </c>
      <c r="X59" s="89">
        <f>COUNTIF(X4:X53,"0")</f>
        <v>0</v>
      </c>
      <c r="Y59" s="89">
        <f>COUNTIF(Y4:Y53,"0")</f>
        <v>0</v>
      </c>
      <c r="Z59" s="85"/>
      <c r="AA59" s="85"/>
      <c r="AB59" s="85"/>
      <c r="AC59" s="89">
        <f>COUNTIF(AC6:AC53,"0")</f>
        <v>0</v>
      </c>
      <c r="AD59" s="89">
        <f t="shared" ref="AD59:AN59" si="22">COUNTIF(AD4:AD53,"0")</f>
        <v>0</v>
      </c>
      <c r="AE59" s="89">
        <f t="shared" si="22"/>
        <v>0</v>
      </c>
      <c r="AF59" s="89">
        <f t="shared" si="22"/>
        <v>0</v>
      </c>
      <c r="AG59" s="89">
        <f t="shared" si="22"/>
        <v>0</v>
      </c>
      <c r="AH59" s="89">
        <f t="shared" si="22"/>
        <v>0</v>
      </c>
      <c r="AI59" s="89">
        <f t="shared" si="22"/>
        <v>0</v>
      </c>
      <c r="AJ59" s="89">
        <f t="shared" si="22"/>
        <v>0</v>
      </c>
      <c r="AK59" s="89">
        <f t="shared" si="22"/>
        <v>0</v>
      </c>
      <c r="AL59" s="89">
        <f t="shared" si="22"/>
        <v>0</v>
      </c>
      <c r="AM59" s="88">
        <f t="shared" si="22"/>
        <v>0</v>
      </c>
      <c r="AN59" s="89">
        <f t="shared" si="22"/>
        <v>0</v>
      </c>
      <c r="AO59" s="85"/>
      <c r="AP59" s="85"/>
      <c r="AQ59" s="88">
        <f>COUNTIF(AQ4:AQ53,"0")</f>
        <v>0</v>
      </c>
    </row>
    <row r="60" spans="1:43" ht="15" x14ac:dyDescent="0.25">
      <c r="A60" s="195"/>
      <c r="B60" s="195"/>
      <c r="C60" s="195"/>
      <c r="D60" s="196"/>
      <c r="E60" s="86"/>
      <c r="F60" s="90">
        <v>1</v>
      </c>
      <c r="G60" s="85"/>
      <c r="H60" s="91"/>
      <c r="I60" s="85"/>
      <c r="J60" s="92">
        <f>COUNTIF(J4:J53,"1")</f>
        <v>0</v>
      </c>
      <c r="K60" s="92">
        <f>COUNTIF(K4:K53,"1")</f>
        <v>0</v>
      </c>
      <c r="L60" s="92">
        <f>COUNTIF(L4:L53,"1")</f>
        <v>0</v>
      </c>
      <c r="M60" s="92">
        <f>COUNTIF(M4:M53,"1")</f>
        <v>0</v>
      </c>
      <c r="N60" s="92">
        <f>COUNTIF(O4:O53,"1")</f>
        <v>0</v>
      </c>
      <c r="O60" s="92">
        <f>COUNTIF(P4:P53,"1")</f>
        <v>0</v>
      </c>
      <c r="P60" s="91"/>
      <c r="Q60" s="91"/>
      <c r="R60" s="91"/>
      <c r="S60" s="91"/>
      <c r="T60" s="91"/>
      <c r="U60" s="92">
        <f>COUNTIF(U4:U53,"1")</f>
        <v>0</v>
      </c>
      <c r="V60" s="92">
        <f>COUNTIF(V4:V53,"1")</f>
        <v>0</v>
      </c>
      <c r="W60" s="92">
        <f>COUNTIF(W4:W53,"1")</f>
        <v>0</v>
      </c>
      <c r="X60" s="92">
        <f>COUNTIF(X4:X53,"1")</f>
        <v>0</v>
      </c>
      <c r="Y60" s="92">
        <f>COUNTIF(Y4:Y53,"1")</f>
        <v>0</v>
      </c>
      <c r="Z60" s="91"/>
      <c r="AA60" s="91"/>
      <c r="AB60" s="91"/>
      <c r="AC60" s="92">
        <f>COUNTIF(AC6:AC53,"1")</f>
        <v>0</v>
      </c>
      <c r="AD60" s="92">
        <f t="shared" ref="AD60:AN60" si="23">COUNTIF(AD4:AD53,"1")</f>
        <v>0</v>
      </c>
      <c r="AE60" s="92">
        <f t="shared" si="23"/>
        <v>0</v>
      </c>
      <c r="AF60" s="92">
        <f t="shared" si="23"/>
        <v>0</v>
      </c>
      <c r="AG60" s="92">
        <f t="shared" si="23"/>
        <v>0</v>
      </c>
      <c r="AH60" s="92">
        <f t="shared" si="23"/>
        <v>0</v>
      </c>
      <c r="AI60" s="92">
        <f t="shared" si="23"/>
        <v>0</v>
      </c>
      <c r="AJ60" s="92">
        <f t="shared" si="23"/>
        <v>0</v>
      </c>
      <c r="AK60" s="92">
        <f t="shared" si="23"/>
        <v>0</v>
      </c>
      <c r="AL60" s="92">
        <f t="shared" si="23"/>
        <v>0</v>
      </c>
      <c r="AM60" s="92">
        <f t="shared" si="23"/>
        <v>0</v>
      </c>
      <c r="AN60" s="92">
        <f t="shared" si="23"/>
        <v>0</v>
      </c>
      <c r="AO60" s="91"/>
      <c r="AP60" s="91"/>
      <c r="AQ60" s="92">
        <f>COUNTIF(AQ4:AQ53,"1")</f>
        <v>0</v>
      </c>
    </row>
    <row r="61" spans="1:43" ht="15" x14ac:dyDescent="0.25">
      <c r="A61" s="195"/>
      <c r="B61" s="195"/>
      <c r="C61" s="195"/>
      <c r="D61" s="196"/>
      <c r="E61" s="86"/>
      <c r="F61" s="90">
        <v>2</v>
      </c>
      <c r="G61" s="85"/>
      <c r="H61" s="59"/>
      <c r="I61" s="85"/>
      <c r="J61" s="93">
        <f>COUNTIF(J4:J53,"2")</f>
        <v>0</v>
      </c>
      <c r="K61" s="93">
        <f>COUNTIF(K4:K53,"2")</f>
        <v>0</v>
      </c>
      <c r="L61" s="93">
        <f>COUNTIF(L4:L53,"2")</f>
        <v>0</v>
      </c>
      <c r="M61" s="93">
        <f>COUNTIF(M4:M53,"2")</f>
        <v>0</v>
      </c>
      <c r="N61" s="93">
        <f>COUNTIF(O4:O53,"2")</f>
        <v>0</v>
      </c>
      <c r="O61" s="93">
        <f>COUNTIF(P4:P53,"2")</f>
        <v>0</v>
      </c>
      <c r="P61" s="59"/>
      <c r="Q61" s="59"/>
      <c r="R61" s="59"/>
      <c r="S61" s="59"/>
      <c r="T61" s="59"/>
      <c r="U61" s="93">
        <f>COUNTIF(U4:U53,"2")</f>
        <v>0</v>
      </c>
      <c r="V61" s="93">
        <f>COUNTIF(V4:V53,"2")</f>
        <v>0</v>
      </c>
      <c r="W61" s="93">
        <f>COUNTIF(W4:W53,"2")</f>
        <v>0</v>
      </c>
      <c r="X61" s="93">
        <f>COUNTIF(X4:X53,"2")</f>
        <v>0</v>
      </c>
      <c r="Y61" s="93">
        <f>COUNTIF(Y4:Y53,"2")</f>
        <v>0</v>
      </c>
      <c r="Z61" s="59"/>
      <c r="AA61" s="59"/>
      <c r="AB61" s="59"/>
      <c r="AC61" s="93">
        <f>COUNTIF(AC6:AC53,"2")</f>
        <v>0</v>
      </c>
      <c r="AD61" s="93">
        <f t="shared" ref="AD61:AN61" si="24">COUNTIF(AD4:AD53,"2")</f>
        <v>0</v>
      </c>
      <c r="AE61" s="93">
        <f t="shared" si="24"/>
        <v>0</v>
      </c>
      <c r="AF61" s="93">
        <f t="shared" si="24"/>
        <v>0</v>
      </c>
      <c r="AG61" s="93">
        <f t="shared" si="24"/>
        <v>0</v>
      </c>
      <c r="AH61" s="93">
        <f t="shared" si="24"/>
        <v>0</v>
      </c>
      <c r="AI61" s="93">
        <f t="shared" si="24"/>
        <v>0</v>
      </c>
      <c r="AJ61" s="93">
        <f t="shared" si="24"/>
        <v>0</v>
      </c>
      <c r="AK61" s="93">
        <f t="shared" si="24"/>
        <v>0</v>
      </c>
      <c r="AL61" s="93">
        <f t="shared" si="24"/>
        <v>0</v>
      </c>
      <c r="AM61" s="92">
        <f t="shared" si="24"/>
        <v>0</v>
      </c>
      <c r="AN61" s="93">
        <f t="shared" si="24"/>
        <v>0</v>
      </c>
      <c r="AO61" s="59"/>
      <c r="AP61" s="59"/>
      <c r="AQ61" s="92">
        <f>COUNTIF(AQ4:AQ53,"2")</f>
        <v>0</v>
      </c>
    </row>
    <row r="62" spans="1:43" ht="15" x14ac:dyDescent="0.25">
      <c r="A62" s="195"/>
      <c r="B62" s="195"/>
      <c r="C62" s="195"/>
      <c r="D62" s="196"/>
      <c r="E62" s="86"/>
      <c r="F62" s="90">
        <v>3</v>
      </c>
      <c r="G62" s="85"/>
      <c r="H62" s="59"/>
      <c r="I62" s="85"/>
      <c r="J62" s="93">
        <f>COUNTIF(J4:J53,"3")</f>
        <v>0</v>
      </c>
      <c r="K62" s="93">
        <f>COUNTIF(K4:K53,"3")</f>
        <v>0</v>
      </c>
      <c r="L62" s="93">
        <f>COUNTIF(L4:L53,"3")</f>
        <v>0</v>
      </c>
      <c r="M62" s="93">
        <f>COUNTIF(M4:M53,"3")</f>
        <v>0</v>
      </c>
      <c r="N62" s="93">
        <f>COUNTIF(O4:O53,"3")</f>
        <v>0</v>
      </c>
      <c r="O62" s="93">
        <f>COUNTIF(P4:P53,"3")</f>
        <v>0</v>
      </c>
      <c r="P62" s="59"/>
      <c r="Q62" s="59"/>
      <c r="R62" s="59"/>
      <c r="S62" s="59"/>
      <c r="T62" s="59"/>
      <c r="U62" s="93">
        <f>COUNTIF(U4:U53,"3")</f>
        <v>0</v>
      </c>
      <c r="V62" s="93">
        <f>COUNTIF(V4:V53,"3")</f>
        <v>0</v>
      </c>
      <c r="W62" s="93">
        <f>COUNTIF(W4:W53,"3")</f>
        <v>0</v>
      </c>
      <c r="X62" s="93">
        <f>COUNTIF(X4:X53,"3")</f>
        <v>0</v>
      </c>
      <c r="Y62" s="93">
        <f>COUNTIF(Y4:Y53,"3")</f>
        <v>0</v>
      </c>
      <c r="Z62" s="59"/>
      <c r="AA62" s="59"/>
      <c r="AB62" s="59"/>
      <c r="AC62" s="93">
        <f>COUNTIF(AC6:AC53,"3")</f>
        <v>0</v>
      </c>
      <c r="AD62" s="93">
        <f t="shared" ref="AD62:AN62" si="25">COUNTIF(AD4:AD53,"3")</f>
        <v>0</v>
      </c>
      <c r="AE62" s="93">
        <f t="shared" si="25"/>
        <v>0</v>
      </c>
      <c r="AF62" s="93">
        <f t="shared" si="25"/>
        <v>0</v>
      </c>
      <c r="AG62" s="93">
        <f t="shared" si="25"/>
        <v>0</v>
      </c>
      <c r="AH62" s="93">
        <f t="shared" si="25"/>
        <v>0</v>
      </c>
      <c r="AI62" s="93">
        <f t="shared" si="25"/>
        <v>0</v>
      </c>
      <c r="AJ62" s="93">
        <f t="shared" si="25"/>
        <v>0</v>
      </c>
      <c r="AK62" s="93">
        <f t="shared" si="25"/>
        <v>0</v>
      </c>
      <c r="AL62" s="93">
        <f t="shared" si="25"/>
        <v>0</v>
      </c>
      <c r="AM62" s="92">
        <f t="shared" si="25"/>
        <v>0</v>
      </c>
      <c r="AN62" s="93">
        <f t="shared" si="25"/>
        <v>0</v>
      </c>
      <c r="AO62" s="59"/>
      <c r="AP62" s="59"/>
      <c r="AQ62" s="92">
        <f>COUNTIF(AQ4:AQ53,"3")</f>
        <v>0</v>
      </c>
    </row>
    <row r="63" spans="1:43" ht="16.5" customHeight="1" x14ac:dyDescent="0.25">
      <c r="A63" s="195"/>
      <c r="B63" s="195"/>
      <c r="C63" s="195"/>
      <c r="D63" s="196"/>
      <c r="E63" s="86"/>
      <c r="F63" s="90">
        <v>4</v>
      </c>
      <c r="G63" s="85"/>
      <c r="H63" s="59"/>
      <c r="I63" s="85"/>
      <c r="J63" s="93">
        <f>COUNTIF(J4:J53,"4")</f>
        <v>0</v>
      </c>
      <c r="K63" s="93">
        <f>COUNTIF(K4:K53,"4")</f>
        <v>0</v>
      </c>
      <c r="L63" s="93">
        <f>COUNTIF(L4:L53,"4")</f>
        <v>0</v>
      </c>
      <c r="M63" s="93">
        <f>COUNTIF(M4:M53,"4")</f>
        <v>0</v>
      </c>
      <c r="N63" s="93">
        <f>COUNTIF(O4:O53,"4")</f>
        <v>0</v>
      </c>
      <c r="O63" s="93">
        <f>COUNTIF(P4:P53,"4")</f>
        <v>0</v>
      </c>
      <c r="P63" s="59"/>
      <c r="Q63" s="59"/>
      <c r="R63" s="59"/>
      <c r="S63" s="59"/>
      <c r="T63" s="59"/>
      <c r="U63" s="93">
        <f>COUNTIF(U4:U53,"4")</f>
        <v>0</v>
      </c>
      <c r="V63" s="93">
        <f>COUNTIF(V4:V53,"4")</f>
        <v>0</v>
      </c>
      <c r="W63" s="93">
        <f>COUNTIF(W4:W53,"4")</f>
        <v>0</v>
      </c>
      <c r="X63" s="93">
        <f>COUNTIF(X4:X53,"4")</f>
        <v>0</v>
      </c>
      <c r="Y63" s="93">
        <f>COUNTIF(Y4:Y53,"4")</f>
        <v>0</v>
      </c>
      <c r="Z63" s="59"/>
      <c r="AA63" s="59"/>
      <c r="AB63" s="59"/>
      <c r="AC63" s="93">
        <f>COUNTIF(AC6:AC53,"4")</f>
        <v>0</v>
      </c>
      <c r="AD63" s="93">
        <f t="shared" ref="AD63:AN63" si="26">COUNTIF(AD4:AD53,"4")</f>
        <v>0</v>
      </c>
      <c r="AE63" s="93">
        <f t="shared" si="26"/>
        <v>0</v>
      </c>
      <c r="AF63" s="93">
        <f t="shared" si="26"/>
        <v>0</v>
      </c>
      <c r="AG63" s="93">
        <f t="shared" si="26"/>
        <v>0</v>
      </c>
      <c r="AH63" s="93">
        <f t="shared" si="26"/>
        <v>0</v>
      </c>
      <c r="AI63" s="93">
        <f t="shared" si="26"/>
        <v>0</v>
      </c>
      <c r="AJ63" s="93">
        <f t="shared" si="26"/>
        <v>0</v>
      </c>
      <c r="AK63" s="93">
        <f t="shared" si="26"/>
        <v>0</v>
      </c>
      <c r="AL63" s="93">
        <f t="shared" si="26"/>
        <v>0</v>
      </c>
      <c r="AM63" s="93">
        <f t="shared" si="26"/>
        <v>0</v>
      </c>
      <c r="AN63" s="93">
        <f t="shared" si="26"/>
        <v>0</v>
      </c>
      <c r="AO63" s="59"/>
      <c r="AP63" s="59"/>
      <c r="AQ63" s="92">
        <f>COUNTIF(AQ4:AQ53,"4")</f>
        <v>0</v>
      </c>
    </row>
    <row r="64" spans="1:43" s="7" customFormat="1" ht="15.75" customHeight="1" x14ac:dyDescent="0.25">
      <c r="A64" s="195"/>
      <c r="B64" s="195"/>
      <c r="C64" s="195"/>
      <c r="D64" s="196"/>
      <c r="E64" s="86"/>
      <c r="F64" s="90">
        <v>5</v>
      </c>
      <c r="G64" s="85"/>
      <c r="H64" s="59"/>
      <c r="I64" s="85"/>
      <c r="J64" s="93">
        <f>COUNTIF(J4:J53,"5")</f>
        <v>0</v>
      </c>
      <c r="K64" s="93">
        <f>COUNTIF(K4:K53,"5")</f>
        <v>0</v>
      </c>
      <c r="L64" s="93">
        <f>COUNTIF(L4:L53,"5")</f>
        <v>0</v>
      </c>
      <c r="M64" s="93">
        <f>COUNTIF(M4:M53,"5")</f>
        <v>0</v>
      </c>
      <c r="N64" s="93">
        <f>COUNTIF(O4:O53,"5")</f>
        <v>0</v>
      </c>
      <c r="O64" s="93">
        <f>COUNTIF(P4:P53,"5")</f>
        <v>0</v>
      </c>
      <c r="P64" s="59"/>
      <c r="Q64" s="59"/>
      <c r="R64" s="59"/>
      <c r="S64" s="59"/>
      <c r="T64" s="59"/>
      <c r="U64" s="93">
        <f>COUNTIF(U4:U53,"5")</f>
        <v>0</v>
      </c>
      <c r="V64" s="93">
        <f>COUNTIF(V4:V53,"5")</f>
        <v>0</v>
      </c>
      <c r="W64" s="93">
        <f>COUNTIF(W4:W53,"5")</f>
        <v>0</v>
      </c>
      <c r="X64" s="93">
        <f>COUNTIF(X4:X53,"5")</f>
        <v>0</v>
      </c>
      <c r="Y64" s="93">
        <f>COUNTIF(Y4:Y53,"5")</f>
        <v>0</v>
      </c>
      <c r="Z64" s="59"/>
      <c r="AA64" s="59"/>
      <c r="AB64" s="59"/>
      <c r="AC64" s="93">
        <f>COUNTIF(AC6:AC53,"5")</f>
        <v>0</v>
      </c>
      <c r="AD64" s="93">
        <f t="shared" ref="AD64:AN64" si="27">COUNTIF(AD4:AD53,"5")</f>
        <v>0</v>
      </c>
      <c r="AE64" s="93">
        <f t="shared" si="27"/>
        <v>0</v>
      </c>
      <c r="AF64" s="93">
        <f t="shared" si="27"/>
        <v>0</v>
      </c>
      <c r="AG64" s="93">
        <f t="shared" si="27"/>
        <v>0</v>
      </c>
      <c r="AH64" s="93">
        <f t="shared" si="27"/>
        <v>0</v>
      </c>
      <c r="AI64" s="93">
        <f t="shared" si="27"/>
        <v>0</v>
      </c>
      <c r="AJ64" s="93">
        <f t="shared" si="27"/>
        <v>0</v>
      </c>
      <c r="AK64" s="93">
        <f t="shared" si="27"/>
        <v>0</v>
      </c>
      <c r="AL64" s="93">
        <f t="shared" si="27"/>
        <v>0</v>
      </c>
      <c r="AM64" s="93">
        <f t="shared" si="27"/>
        <v>0</v>
      </c>
      <c r="AN64" s="93">
        <f t="shared" si="27"/>
        <v>0</v>
      </c>
      <c r="AO64" s="59"/>
      <c r="AP64" s="59"/>
      <c r="AQ64" s="92">
        <f>COUNTIF(AQ4:AQ53,"5")</f>
        <v>0</v>
      </c>
    </row>
    <row r="65" spans="1:43" ht="15.75" customHeight="1" x14ac:dyDescent="0.25">
      <c r="A65" s="195"/>
      <c r="B65" s="195"/>
      <c r="C65" s="195"/>
      <c r="D65" s="196"/>
      <c r="E65" s="86"/>
      <c r="F65" s="90">
        <v>6</v>
      </c>
      <c r="G65" s="85"/>
      <c r="H65" s="59"/>
      <c r="I65" s="85"/>
      <c r="J65" s="94">
        <f>COUNTIF(J4:J53,"6")</f>
        <v>0</v>
      </c>
      <c r="K65" s="94">
        <f>COUNTIF(K4:K53,"6")</f>
        <v>0</v>
      </c>
      <c r="L65" s="94">
        <f>COUNTIF(L4:L53,"6")</f>
        <v>0</v>
      </c>
      <c r="M65" s="94">
        <f>COUNTIF(M4:M53,"6")</f>
        <v>0</v>
      </c>
      <c r="N65" s="94">
        <f>COUNTIF(O4:O53,"6")</f>
        <v>0</v>
      </c>
      <c r="O65" s="94">
        <f>COUNTIF(P4:P53,"6")</f>
        <v>0</v>
      </c>
      <c r="P65" s="59"/>
      <c r="Q65" s="59"/>
      <c r="R65" s="59"/>
      <c r="S65" s="59"/>
      <c r="T65" s="59"/>
      <c r="U65" s="94">
        <f>COUNTIF(U4:U53,"6")</f>
        <v>0</v>
      </c>
      <c r="V65" s="94">
        <f>COUNTIF(V4:V53,"6")</f>
        <v>0</v>
      </c>
      <c r="W65" s="94">
        <f>COUNTIF(W4:W53,"6")</f>
        <v>0</v>
      </c>
      <c r="X65" s="94">
        <f>COUNTIF(X4:X53,"6")</f>
        <v>0</v>
      </c>
      <c r="Y65" s="94">
        <f>COUNTIF(Y4:Y53,"6")</f>
        <v>0</v>
      </c>
      <c r="Z65" s="59"/>
      <c r="AA65" s="59"/>
      <c r="AB65" s="59"/>
      <c r="AC65" s="94">
        <f>COUNTIF(AC6:AC53,"6")</f>
        <v>0</v>
      </c>
      <c r="AD65" s="94">
        <f t="shared" ref="AD65:AN65" si="28">COUNTIF(AD4:AD53,"6")</f>
        <v>0</v>
      </c>
      <c r="AE65" s="94">
        <f t="shared" si="28"/>
        <v>0</v>
      </c>
      <c r="AF65" s="94">
        <f t="shared" si="28"/>
        <v>0</v>
      </c>
      <c r="AG65" s="94">
        <f t="shared" si="28"/>
        <v>0</v>
      </c>
      <c r="AH65" s="94">
        <f t="shared" si="28"/>
        <v>0</v>
      </c>
      <c r="AI65" s="94">
        <f t="shared" si="28"/>
        <v>0</v>
      </c>
      <c r="AJ65" s="94">
        <f t="shared" si="28"/>
        <v>0</v>
      </c>
      <c r="AK65" s="94">
        <f t="shared" si="28"/>
        <v>0</v>
      </c>
      <c r="AL65" s="94">
        <f t="shared" si="28"/>
        <v>0</v>
      </c>
      <c r="AM65" s="94">
        <f t="shared" si="28"/>
        <v>0</v>
      </c>
      <c r="AN65" s="94">
        <f t="shared" si="28"/>
        <v>0</v>
      </c>
      <c r="AO65" s="59"/>
      <c r="AP65" s="59"/>
      <c r="AQ65" s="94">
        <f>COUNTIF(AQ4:AQ53,"6")</f>
        <v>0</v>
      </c>
    </row>
    <row r="66" spans="1:43" ht="15.75" customHeight="1" x14ac:dyDescent="0.25">
      <c r="A66" s="195"/>
      <c r="B66" s="195"/>
      <c r="C66" s="195"/>
      <c r="D66" s="196"/>
      <c r="E66" s="83"/>
      <c r="F66" s="90">
        <v>7</v>
      </c>
      <c r="G66" s="85"/>
      <c r="H66" s="59"/>
      <c r="I66" s="85"/>
      <c r="J66" s="94">
        <f>COUNTIF(J4:J53,"7")</f>
        <v>0</v>
      </c>
      <c r="K66" s="94">
        <f>COUNTIF(K4:K53,"7")</f>
        <v>0</v>
      </c>
      <c r="L66" s="94">
        <f>COUNTIF(L4:L53,"7")</f>
        <v>0</v>
      </c>
      <c r="M66" s="94">
        <f>COUNTIF(M4:M53,"7")</f>
        <v>0</v>
      </c>
      <c r="N66" s="94">
        <f>COUNTIF(O4:O53,"7")</f>
        <v>0</v>
      </c>
      <c r="O66" s="94">
        <f>COUNTIF(P4:P53,"7")</f>
        <v>0</v>
      </c>
      <c r="P66" s="59"/>
      <c r="Q66" s="59"/>
      <c r="R66" s="59"/>
      <c r="S66" s="59"/>
      <c r="T66" s="59"/>
      <c r="U66" s="94">
        <f>COUNTIF(U4:U53,"7")</f>
        <v>0</v>
      </c>
      <c r="V66" s="94">
        <f>COUNTIF(V4:V53,"7")</f>
        <v>0</v>
      </c>
      <c r="W66" s="94">
        <f>COUNTIF(W4:W53,"7")</f>
        <v>0</v>
      </c>
      <c r="X66" s="94">
        <f>COUNTIF(X4:X53,"7")</f>
        <v>0</v>
      </c>
      <c r="Y66" s="94">
        <f>COUNTIF(Y4:Y53,"7")</f>
        <v>0</v>
      </c>
      <c r="Z66" s="59"/>
      <c r="AA66" s="59"/>
      <c r="AB66" s="59"/>
      <c r="AC66" s="94">
        <f>COUNTIF(AC6:AC53,"7")</f>
        <v>0</v>
      </c>
      <c r="AD66" s="94">
        <f t="shared" ref="AD66:AN66" si="29">COUNTIF(AD4:AD53,"7")</f>
        <v>0</v>
      </c>
      <c r="AE66" s="94">
        <f t="shared" si="29"/>
        <v>0</v>
      </c>
      <c r="AF66" s="94">
        <f t="shared" si="29"/>
        <v>0</v>
      </c>
      <c r="AG66" s="94">
        <f t="shared" si="29"/>
        <v>0</v>
      </c>
      <c r="AH66" s="94">
        <f t="shared" si="29"/>
        <v>0</v>
      </c>
      <c r="AI66" s="94">
        <f t="shared" si="29"/>
        <v>0</v>
      </c>
      <c r="AJ66" s="94">
        <f t="shared" si="29"/>
        <v>0</v>
      </c>
      <c r="AK66" s="94">
        <f t="shared" si="29"/>
        <v>0</v>
      </c>
      <c r="AL66" s="94">
        <f t="shared" si="29"/>
        <v>0</v>
      </c>
      <c r="AM66" s="94">
        <f t="shared" si="29"/>
        <v>0</v>
      </c>
      <c r="AN66" s="94">
        <f t="shared" si="29"/>
        <v>0</v>
      </c>
      <c r="AO66" s="59"/>
      <c r="AP66" s="59"/>
      <c r="AQ66" s="94">
        <f>COUNTIF(AQ4:AQ53,"7")</f>
        <v>0</v>
      </c>
    </row>
    <row r="67" spans="1:43" ht="15.75" customHeight="1" x14ac:dyDescent="0.25">
      <c r="A67" s="195"/>
      <c r="B67" s="195"/>
      <c r="C67" s="195"/>
      <c r="D67" s="196"/>
      <c r="E67" s="83"/>
      <c r="F67" s="90">
        <v>8</v>
      </c>
      <c r="G67" s="85"/>
      <c r="H67" s="59"/>
      <c r="I67" s="85"/>
      <c r="J67" s="94">
        <f>COUNTIF(J4:J53,"8")</f>
        <v>0</v>
      </c>
      <c r="K67" s="94">
        <f>COUNTIF(K4:K53,"8")</f>
        <v>0</v>
      </c>
      <c r="L67" s="94">
        <f>COUNTIF(L4:L53,"8")</f>
        <v>0</v>
      </c>
      <c r="M67" s="94">
        <f>COUNTIF(M4:M53,"8")</f>
        <v>0</v>
      </c>
      <c r="N67" s="94">
        <f>COUNTIF(O4:O53,"8")</f>
        <v>0</v>
      </c>
      <c r="O67" s="94">
        <f>COUNTIF(P4:P53,"8")</f>
        <v>0</v>
      </c>
      <c r="P67" s="59"/>
      <c r="Q67" s="59"/>
      <c r="R67" s="59"/>
      <c r="S67" s="59"/>
      <c r="T67" s="59"/>
      <c r="U67" s="94">
        <f>COUNTIF(U4:U53,"8")</f>
        <v>0</v>
      </c>
      <c r="V67" s="94">
        <f>COUNTIF(V4:V53,"8")</f>
        <v>0</v>
      </c>
      <c r="W67" s="94">
        <f>COUNTIF(W4:W53,"8")</f>
        <v>0</v>
      </c>
      <c r="X67" s="94">
        <f>COUNTIF(X4:X53,"8")</f>
        <v>0</v>
      </c>
      <c r="Y67" s="94">
        <f>COUNTIF(Y4:Y53,"8")</f>
        <v>0</v>
      </c>
      <c r="Z67" s="59"/>
      <c r="AA67" s="59"/>
      <c r="AB67" s="59"/>
      <c r="AC67" s="94">
        <f>COUNTIF(AC6:AC53,"8")</f>
        <v>0</v>
      </c>
      <c r="AD67" s="94">
        <f t="shared" ref="AD67:AN67" si="30">COUNTIF(AD4:AD53,"8")</f>
        <v>0</v>
      </c>
      <c r="AE67" s="94">
        <f t="shared" si="30"/>
        <v>0</v>
      </c>
      <c r="AF67" s="94">
        <f t="shared" si="30"/>
        <v>0</v>
      </c>
      <c r="AG67" s="94">
        <f t="shared" si="30"/>
        <v>0</v>
      </c>
      <c r="AH67" s="94">
        <f t="shared" si="30"/>
        <v>0</v>
      </c>
      <c r="AI67" s="94">
        <f t="shared" si="30"/>
        <v>0</v>
      </c>
      <c r="AJ67" s="94">
        <f t="shared" si="30"/>
        <v>0</v>
      </c>
      <c r="AK67" s="94">
        <f t="shared" si="30"/>
        <v>0</v>
      </c>
      <c r="AL67" s="94">
        <f t="shared" si="30"/>
        <v>0</v>
      </c>
      <c r="AM67" s="94">
        <f t="shared" si="30"/>
        <v>0</v>
      </c>
      <c r="AN67" s="94">
        <f t="shared" si="30"/>
        <v>0</v>
      </c>
      <c r="AO67" s="59"/>
      <c r="AP67" s="59"/>
      <c r="AQ67" s="94">
        <f>COUNTIF(AQ4:AQ53,"8")</f>
        <v>0</v>
      </c>
    </row>
    <row r="68" spans="1:43" ht="15.75" customHeight="1" x14ac:dyDescent="0.25">
      <c r="A68" s="195"/>
      <c r="B68" s="195"/>
      <c r="C68" s="195"/>
      <c r="D68" s="196"/>
      <c r="E68" s="83"/>
      <c r="F68" s="90">
        <v>9</v>
      </c>
      <c r="G68" s="85"/>
      <c r="H68" s="59"/>
      <c r="I68" s="85"/>
      <c r="J68" s="94">
        <f>COUNTIF(J4:J53,"9")</f>
        <v>0</v>
      </c>
      <c r="K68" s="94">
        <f>COUNTIF(K4:K53,"9")</f>
        <v>0</v>
      </c>
      <c r="L68" s="94">
        <f>COUNTIF(L4:L53,"9")</f>
        <v>0</v>
      </c>
      <c r="M68" s="94">
        <f>COUNTIF(M4:M53,"9")</f>
        <v>0</v>
      </c>
      <c r="N68" s="94">
        <f>COUNTIF(O4:O53,"9")</f>
        <v>0</v>
      </c>
      <c r="O68" s="94">
        <f>COUNTIF(P4:P53,"9")</f>
        <v>0</v>
      </c>
      <c r="P68" s="59"/>
      <c r="Q68" s="59"/>
      <c r="R68" s="59"/>
      <c r="S68" s="59"/>
      <c r="T68" s="59"/>
      <c r="U68" s="94">
        <f>COUNTIF(U4:U53,"9")</f>
        <v>0</v>
      </c>
      <c r="V68" s="94">
        <f>COUNTIF(V4:V53,"9")</f>
        <v>0</v>
      </c>
      <c r="W68" s="94">
        <f>COUNTIF(W4:W53,"9")</f>
        <v>0</v>
      </c>
      <c r="X68" s="94">
        <f>COUNTIF(X4:X53,"9")</f>
        <v>0</v>
      </c>
      <c r="Y68" s="94">
        <f>COUNTIF(Y4:Y53,"9")</f>
        <v>0</v>
      </c>
      <c r="Z68" s="59"/>
      <c r="AA68" s="59"/>
      <c r="AB68" s="59"/>
      <c r="AC68" s="94">
        <f>COUNTIF(AC6:AC53,"9")</f>
        <v>0</v>
      </c>
      <c r="AD68" s="94">
        <f t="shared" ref="AD68:AN68" si="31">COUNTIF(AD4:AD53,"9")</f>
        <v>0</v>
      </c>
      <c r="AE68" s="94">
        <f t="shared" si="31"/>
        <v>0</v>
      </c>
      <c r="AF68" s="94">
        <f t="shared" si="31"/>
        <v>0</v>
      </c>
      <c r="AG68" s="94">
        <f t="shared" si="31"/>
        <v>0</v>
      </c>
      <c r="AH68" s="94">
        <f t="shared" si="31"/>
        <v>0</v>
      </c>
      <c r="AI68" s="94">
        <f t="shared" si="31"/>
        <v>0</v>
      </c>
      <c r="AJ68" s="94">
        <f t="shared" si="31"/>
        <v>0</v>
      </c>
      <c r="AK68" s="94">
        <f t="shared" si="31"/>
        <v>0</v>
      </c>
      <c r="AL68" s="94">
        <f t="shared" si="31"/>
        <v>0</v>
      </c>
      <c r="AM68" s="94">
        <f t="shared" si="31"/>
        <v>0</v>
      </c>
      <c r="AN68" s="94">
        <f t="shared" si="31"/>
        <v>0</v>
      </c>
      <c r="AO68" s="59"/>
      <c r="AP68" s="59"/>
      <c r="AQ68" s="94">
        <f>COUNTIF(AQ4:AQ53,"9")</f>
        <v>0</v>
      </c>
    </row>
    <row r="69" spans="1:43" ht="15.75" customHeight="1" x14ac:dyDescent="0.25">
      <c r="A69" s="195"/>
      <c r="B69" s="195"/>
      <c r="C69" s="195"/>
      <c r="D69" s="196"/>
      <c r="E69" s="83"/>
      <c r="F69" s="95">
        <v>10</v>
      </c>
      <c r="G69" s="85"/>
      <c r="H69" s="59"/>
      <c r="I69" s="85"/>
      <c r="J69" s="96">
        <f>COUNTIF(J4:J53,"10")</f>
        <v>0</v>
      </c>
      <c r="K69" s="96">
        <f>COUNTIF(K4:K53,"10")</f>
        <v>0</v>
      </c>
      <c r="L69" s="96">
        <f>COUNTIF(L4:L53,"10")</f>
        <v>0</v>
      </c>
      <c r="M69" s="96">
        <f>COUNTIF(M4:M53,"10")</f>
        <v>0</v>
      </c>
      <c r="N69" s="96">
        <f>COUNTIF(O4:O53,"10")</f>
        <v>0</v>
      </c>
      <c r="O69" s="96">
        <f>COUNTIF(P4:P53,"10")</f>
        <v>0</v>
      </c>
      <c r="P69" s="59"/>
      <c r="Q69" s="59"/>
      <c r="R69" s="59"/>
      <c r="S69" s="59"/>
      <c r="T69" s="59"/>
      <c r="U69" s="96">
        <f>COUNTIF(U4:U53,"10")</f>
        <v>0</v>
      </c>
      <c r="V69" s="96">
        <f>COUNTIF(V4:V53,"10")</f>
        <v>0</v>
      </c>
      <c r="W69" s="96">
        <f>COUNTIF(W4:W53,"10")</f>
        <v>0</v>
      </c>
      <c r="X69" s="96">
        <f>COUNTIF(X4:X53,"10")</f>
        <v>0</v>
      </c>
      <c r="Y69" s="96">
        <f>COUNTIF(Y4:Y53,"10")</f>
        <v>0</v>
      </c>
      <c r="Z69" s="59"/>
      <c r="AA69" s="59"/>
      <c r="AB69" s="59"/>
      <c r="AC69" s="96">
        <f>COUNTIF(AC6:AC53,"10")</f>
        <v>0</v>
      </c>
      <c r="AD69" s="96">
        <f t="shared" ref="AD69:AN69" si="32">COUNTIF(AD4:AD53,"10")</f>
        <v>0</v>
      </c>
      <c r="AE69" s="96">
        <f t="shared" si="32"/>
        <v>0</v>
      </c>
      <c r="AF69" s="96">
        <f t="shared" si="32"/>
        <v>0</v>
      </c>
      <c r="AG69" s="96">
        <f t="shared" si="32"/>
        <v>0</v>
      </c>
      <c r="AH69" s="96">
        <f t="shared" si="32"/>
        <v>0</v>
      </c>
      <c r="AI69" s="96">
        <f t="shared" si="32"/>
        <v>0</v>
      </c>
      <c r="AJ69" s="96">
        <f t="shared" si="32"/>
        <v>0</v>
      </c>
      <c r="AK69" s="96">
        <f t="shared" si="32"/>
        <v>0</v>
      </c>
      <c r="AL69" s="96">
        <f t="shared" si="32"/>
        <v>0</v>
      </c>
      <c r="AM69" s="96">
        <f t="shared" si="32"/>
        <v>0</v>
      </c>
      <c r="AN69" s="96">
        <f t="shared" si="32"/>
        <v>0</v>
      </c>
      <c r="AO69" s="59"/>
      <c r="AP69" s="59"/>
      <c r="AQ69" s="96">
        <f>COUNTIF(AQ4:AQ53,"10")</f>
        <v>0</v>
      </c>
    </row>
    <row r="70" spans="1:43" ht="15.75" customHeight="1" x14ac:dyDescent="0.2">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row>
    <row r="71" spans="1:43" ht="33.75" x14ac:dyDescent="0.5">
      <c r="A71" s="97"/>
      <c r="B71" s="97"/>
      <c r="C71" s="97"/>
      <c r="D71" s="97"/>
      <c r="E71" s="97"/>
      <c r="F71" s="97"/>
      <c r="G71" s="97"/>
      <c r="H71" s="201" t="s">
        <v>240</v>
      </c>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row>
    <row r="72" spans="1:43" x14ac:dyDescent="0.2">
      <c r="A72" s="98"/>
      <c r="B72" s="98"/>
      <c r="C72" s="98"/>
      <c r="D72" s="98"/>
      <c r="E72" s="98"/>
      <c r="F72" s="98"/>
      <c r="G72" s="99" t="s">
        <v>241</v>
      </c>
      <c r="H72" s="99"/>
      <c r="I72" s="98"/>
      <c r="J72" s="98">
        <f>COUNT(J4:J53)</f>
        <v>0</v>
      </c>
      <c r="K72" s="98">
        <f>COUNT(K4:K53)</f>
        <v>0</v>
      </c>
      <c r="L72" s="98">
        <f>COUNT(L4:L53)</f>
        <v>0</v>
      </c>
      <c r="M72" s="98">
        <f>COUNT(M4:M53)</f>
        <v>0</v>
      </c>
      <c r="N72" s="98">
        <f>COUNT(O4:O53)</f>
        <v>0</v>
      </c>
      <c r="O72" s="98">
        <f>COUNT(P4:P53)</f>
        <v>0</v>
      </c>
      <c r="P72" s="59"/>
      <c r="Q72" s="59"/>
      <c r="R72" s="59"/>
      <c r="S72" s="59"/>
      <c r="T72" s="59"/>
      <c r="U72" s="98">
        <f>COUNT(U4:U53)</f>
        <v>0</v>
      </c>
      <c r="V72" s="98">
        <f>COUNT(V4:V53)</f>
        <v>0</v>
      </c>
      <c r="W72" s="98">
        <f>COUNT(W4:W53)</f>
        <v>0</v>
      </c>
      <c r="X72" s="98">
        <f>COUNT(X4:X53)</f>
        <v>0</v>
      </c>
      <c r="Y72" s="98">
        <f>COUNT(Y4:Y53)</f>
        <v>0</v>
      </c>
      <c r="Z72" s="59"/>
      <c r="AA72" s="59"/>
      <c r="AB72" s="59"/>
      <c r="AC72" s="98">
        <f>COUNT(AC6:AC53)</f>
        <v>0</v>
      </c>
      <c r="AD72" s="98">
        <f t="shared" ref="AD72:AN72" si="33">COUNT(AD4:AD53)</f>
        <v>0</v>
      </c>
      <c r="AE72" s="98">
        <f t="shared" si="33"/>
        <v>0</v>
      </c>
      <c r="AF72" s="98">
        <f t="shared" si="33"/>
        <v>0</v>
      </c>
      <c r="AG72" s="98">
        <f t="shared" si="33"/>
        <v>0</v>
      </c>
      <c r="AH72" s="98">
        <f t="shared" si="33"/>
        <v>0</v>
      </c>
      <c r="AI72" s="98">
        <f t="shared" si="33"/>
        <v>0</v>
      </c>
      <c r="AJ72" s="98">
        <f t="shared" si="33"/>
        <v>0</v>
      </c>
      <c r="AK72" s="98">
        <f t="shared" si="33"/>
        <v>0</v>
      </c>
      <c r="AL72" s="98">
        <f t="shared" si="33"/>
        <v>0</v>
      </c>
      <c r="AM72" s="98">
        <f t="shared" si="33"/>
        <v>0</v>
      </c>
      <c r="AN72" s="98">
        <f t="shared" si="33"/>
        <v>0</v>
      </c>
      <c r="AO72" s="59"/>
      <c r="AP72" s="59"/>
      <c r="AQ72" s="98">
        <f>COUNT(AQ4:AQ53)</f>
        <v>0</v>
      </c>
    </row>
    <row r="73" spans="1:43" x14ac:dyDescent="0.2">
      <c r="A73" s="98"/>
      <c r="B73" s="98"/>
      <c r="C73" s="98"/>
      <c r="D73" s="98"/>
      <c r="E73" s="98"/>
      <c r="F73" s="98"/>
      <c r="G73" s="100" t="s">
        <v>242</v>
      </c>
      <c r="H73" s="100"/>
      <c r="I73" s="98"/>
      <c r="J73" s="98">
        <f>$B$58-J72</f>
        <v>0</v>
      </c>
      <c r="K73" s="98">
        <f t="shared" ref="K73:AQ73" si="34">$B$58-K72</f>
        <v>0</v>
      </c>
      <c r="L73" s="98">
        <f t="shared" si="34"/>
        <v>0</v>
      </c>
      <c r="M73" s="98">
        <f t="shared" si="34"/>
        <v>0</v>
      </c>
      <c r="N73" s="98">
        <f t="shared" si="34"/>
        <v>0</v>
      </c>
      <c r="O73" s="98">
        <f t="shared" si="34"/>
        <v>0</v>
      </c>
      <c r="P73" s="59"/>
      <c r="Q73" s="59"/>
      <c r="R73" s="59"/>
      <c r="S73" s="59"/>
      <c r="T73" s="59"/>
      <c r="U73" s="98">
        <f t="shared" si="34"/>
        <v>0</v>
      </c>
      <c r="V73" s="98">
        <f t="shared" si="34"/>
        <v>0</v>
      </c>
      <c r="W73" s="98">
        <f t="shared" si="34"/>
        <v>0</v>
      </c>
      <c r="X73" s="98">
        <f t="shared" si="34"/>
        <v>0</v>
      </c>
      <c r="Y73" s="98">
        <f t="shared" si="34"/>
        <v>0</v>
      </c>
      <c r="Z73" s="59"/>
      <c r="AA73" s="59"/>
      <c r="AB73" s="59"/>
      <c r="AC73" s="98">
        <f t="shared" si="34"/>
        <v>0</v>
      </c>
      <c r="AD73" s="98">
        <f t="shared" si="34"/>
        <v>0</v>
      </c>
      <c r="AE73" s="98">
        <f t="shared" si="34"/>
        <v>0</v>
      </c>
      <c r="AF73" s="98">
        <f t="shared" si="34"/>
        <v>0</v>
      </c>
      <c r="AG73" s="98">
        <f t="shared" si="34"/>
        <v>0</v>
      </c>
      <c r="AH73" s="98">
        <f t="shared" si="34"/>
        <v>0</v>
      </c>
      <c r="AI73" s="98">
        <f t="shared" si="34"/>
        <v>0</v>
      </c>
      <c r="AJ73" s="98">
        <f t="shared" si="34"/>
        <v>0</v>
      </c>
      <c r="AK73" s="98">
        <f t="shared" si="34"/>
        <v>0</v>
      </c>
      <c r="AL73" s="98">
        <f t="shared" si="34"/>
        <v>0</v>
      </c>
      <c r="AM73" s="98">
        <f t="shared" si="34"/>
        <v>0</v>
      </c>
      <c r="AN73" s="98">
        <f t="shared" si="34"/>
        <v>0</v>
      </c>
      <c r="AO73" s="59"/>
      <c r="AP73" s="59"/>
      <c r="AQ73" s="98">
        <f t="shared" si="34"/>
        <v>0</v>
      </c>
    </row>
    <row r="74" spans="1:43" x14ac:dyDescent="0.2">
      <c r="A74" s="98"/>
      <c r="B74" s="98"/>
      <c r="C74" s="98"/>
      <c r="D74" s="98"/>
      <c r="E74" s="98"/>
      <c r="F74" s="98"/>
      <c r="G74" s="100" t="s">
        <v>243</v>
      </c>
      <c r="H74" s="100"/>
      <c r="I74" s="98"/>
      <c r="J74" s="101">
        <f t="shared" ref="J74:O74" si="35">SUM(J61:J69)</f>
        <v>0</v>
      </c>
      <c r="K74" s="101">
        <f t="shared" si="35"/>
        <v>0</v>
      </c>
      <c r="L74" s="101">
        <f t="shared" si="35"/>
        <v>0</v>
      </c>
      <c r="M74" s="101">
        <f t="shared" si="35"/>
        <v>0</v>
      </c>
      <c r="N74" s="101">
        <f t="shared" si="35"/>
        <v>0</v>
      </c>
      <c r="O74" s="101">
        <f t="shared" si="35"/>
        <v>0</v>
      </c>
      <c r="P74" s="59"/>
      <c r="Q74" s="59"/>
      <c r="R74" s="59"/>
      <c r="S74" s="59"/>
      <c r="T74" s="59"/>
      <c r="U74" s="101">
        <f t="shared" ref="U74:Y74" si="36">SUM(U61:U69)</f>
        <v>0</v>
      </c>
      <c r="V74" s="101">
        <f t="shared" si="36"/>
        <v>0</v>
      </c>
      <c r="W74" s="101">
        <f t="shared" si="36"/>
        <v>0</v>
      </c>
      <c r="X74" s="101">
        <f t="shared" si="36"/>
        <v>0</v>
      </c>
      <c r="Y74" s="101">
        <f t="shared" si="36"/>
        <v>0</v>
      </c>
      <c r="Z74" s="59"/>
      <c r="AA74" s="59"/>
      <c r="AB74" s="59"/>
      <c r="AC74" s="101">
        <f t="shared" ref="AC74:AN74" si="37">SUM(AC61:AC69)</f>
        <v>0</v>
      </c>
      <c r="AD74" s="101">
        <f t="shared" si="37"/>
        <v>0</v>
      </c>
      <c r="AE74" s="101">
        <f t="shared" si="37"/>
        <v>0</v>
      </c>
      <c r="AF74" s="101">
        <f t="shared" si="37"/>
        <v>0</v>
      </c>
      <c r="AG74" s="101">
        <f t="shared" si="37"/>
        <v>0</v>
      </c>
      <c r="AH74" s="101">
        <f t="shared" si="37"/>
        <v>0</v>
      </c>
      <c r="AI74" s="101">
        <f t="shared" si="37"/>
        <v>0</v>
      </c>
      <c r="AJ74" s="101">
        <f t="shared" si="37"/>
        <v>0</v>
      </c>
      <c r="AK74" s="101">
        <f t="shared" si="37"/>
        <v>0</v>
      </c>
      <c r="AL74" s="101">
        <f t="shared" si="37"/>
        <v>0</v>
      </c>
      <c r="AM74" s="101">
        <f>SUM(AM59,AM63:AM69)</f>
        <v>0</v>
      </c>
      <c r="AN74" s="101">
        <f t="shared" si="37"/>
        <v>0</v>
      </c>
      <c r="AO74" s="59"/>
      <c r="AP74" s="59"/>
      <c r="AQ74" s="101">
        <f>SUM(AQ59,AQ65:AQ69)</f>
        <v>0</v>
      </c>
    </row>
    <row r="75" spans="1:43" ht="33.75" x14ac:dyDescent="0.5">
      <c r="A75" s="97"/>
      <c r="B75" s="97"/>
      <c r="C75" s="97"/>
      <c r="D75" s="97"/>
      <c r="E75" s="97"/>
      <c r="F75" s="97"/>
      <c r="G75" s="113"/>
      <c r="H75" s="201" t="s">
        <v>248</v>
      </c>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43" s="71" customFormat="1" x14ac:dyDescent="0.2">
      <c r="A76" s="70"/>
      <c r="B76" s="185"/>
      <c r="C76" s="185"/>
      <c r="D76" s="185"/>
      <c r="E76" s="185"/>
      <c r="F76" s="185"/>
      <c r="G76" s="186" t="s">
        <v>130</v>
      </c>
      <c r="H76" s="187"/>
      <c r="I76" s="187"/>
      <c r="J76" s="63"/>
      <c r="K76" s="63"/>
      <c r="L76" s="63"/>
      <c r="M76" s="63"/>
      <c r="N76" s="63"/>
      <c r="O76" s="63"/>
      <c r="P76" s="63"/>
      <c r="Q76" s="187"/>
      <c r="R76" s="187"/>
      <c r="S76" s="187"/>
      <c r="T76" s="187"/>
      <c r="U76" s="63"/>
      <c r="V76" s="63"/>
      <c r="W76" s="63"/>
      <c r="X76" s="63"/>
      <c r="Y76" s="63"/>
      <c r="Z76" s="187"/>
      <c r="AA76" s="187"/>
      <c r="AB76" s="187"/>
      <c r="AC76" s="63"/>
      <c r="AD76" s="63"/>
      <c r="AE76" s="63"/>
      <c r="AF76" s="63"/>
      <c r="AG76" s="63"/>
      <c r="AH76" s="63"/>
      <c r="AI76" s="63"/>
      <c r="AJ76" s="63"/>
      <c r="AK76" s="63"/>
      <c r="AL76" s="63"/>
      <c r="AM76" s="187"/>
      <c r="AN76" s="63"/>
      <c r="AO76" s="187"/>
      <c r="AP76" s="187"/>
      <c r="AQ76" s="187"/>
    </row>
    <row r="77" spans="1:43" x14ac:dyDescent="0.2">
      <c r="A77" s="59"/>
      <c r="B77" s="188"/>
      <c r="C77" s="188"/>
      <c r="D77" s="188"/>
      <c r="E77" s="188"/>
      <c r="F77" s="188"/>
      <c r="G77" s="186" t="s">
        <v>131</v>
      </c>
      <c r="H77" s="187"/>
      <c r="I77" s="187"/>
      <c r="J77" s="110"/>
      <c r="K77" s="109"/>
      <c r="L77" s="109"/>
      <c r="M77" s="109"/>
      <c r="N77" s="109"/>
      <c r="O77" s="109"/>
      <c r="P77" s="187"/>
      <c r="Q77" s="187"/>
      <c r="R77" s="187"/>
      <c r="S77" s="187"/>
      <c r="T77" s="187"/>
      <c r="U77" s="109"/>
      <c r="V77" s="109"/>
      <c r="W77" s="109"/>
      <c r="X77" s="109"/>
      <c r="Y77" s="109"/>
      <c r="Z77" s="192"/>
      <c r="AA77" s="192"/>
      <c r="AB77" s="192"/>
      <c r="AC77" s="109"/>
      <c r="AD77" s="109"/>
      <c r="AE77" s="109"/>
      <c r="AF77" s="109"/>
      <c r="AG77" s="109"/>
      <c r="AH77" s="109"/>
      <c r="AI77" s="109"/>
      <c r="AJ77" s="109"/>
      <c r="AK77" s="109"/>
      <c r="AL77" s="109"/>
      <c r="AM77" s="192"/>
      <c r="AN77" s="109"/>
      <c r="AO77" s="187"/>
      <c r="AP77" s="187"/>
      <c r="AQ77" s="187"/>
    </row>
    <row r="78" spans="1:43" x14ac:dyDescent="0.2">
      <c r="A78" s="59"/>
      <c r="B78" s="188"/>
      <c r="C78" s="188"/>
      <c r="D78" s="188"/>
      <c r="E78" s="188"/>
      <c r="F78" s="188"/>
      <c r="G78" s="186" t="s">
        <v>132</v>
      </c>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63"/>
    </row>
    <row r="79" spans="1:43" x14ac:dyDescent="0.2">
      <c r="A79" s="59"/>
      <c r="B79" s="188"/>
      <c r="C79" s="188"/>
      <c r="D79" s="188"/>
      <c r="E79" s="188"/>
      <c r="F79" s="188"/>
      <c r="G79" s="186" t="s">
        <v>133</v>
      </c>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63"/>
    </row>
    <row r="80" spans="1:43" x14ac:dyDescent="0.2">
      <c r="A80" s="59"/>
      <c r="B80" s="188"/>
      <c r="C80" s="188"/>
      <c r="D80" s="188"/>
      <c r="E80" s="188"/>
      <c r="F80" s="188"/>
      <c r="G80" s="186" t="s">
        <v>134</v>
      </c>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63"/>
    </row>
    <row r="81" spans="1:43" x14ac:dyDescent="0.2">
      <c r="A81" s="59"/>
      <c r="B81" s="188"/>
      <c r="C81" s="188"/>
      <c r="D81" s="188"/>
      <c r="E81" s="188"/>
      <c r="F81" s="188"/>
      <c r="G81" s="186" t="s">
        <v>135</v>
      </c>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7"/>
      <c r="AQ81" s="63"/>
    </row>
    <row r="82" spans="1:43" x14ac:dyDescent="0.2">
      <c r="A82" s="59"/>
      <c r="B82" s="188"/>
      <c r="C82" s="188"/>
      <c r="D82" s="188"/>
      <c r="E82" s="188"/>
      <c r="F82" s="188"/>
      <c r="G82" s="186" t="s">
        <v>136</v>
      </c>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63"/>
    </row>
    <row r="83" spans="1:43" x14ac:dyDescent="0.2">
      <c r="A83" s="59"/>
      <c r="B83" s="188"/>
      <c r="C83" s="188"/>
      <c r="D83" s="188"/>
      <c r="E83" s="188"/>
      <c r="F83" s="188"/>
      <c r="G83" s="186" t="s">
        <v>115</v>
      </c>
      <c r="H83" s="187"/>
      <c r="I83" s="187"/>
      <c r="J83" s="187"/>
      <c r="K83" s="187"/>
      <c r="L83" s="187"/>
      <c r="M83" s="187"/>
      <c r="N83" s="187"/>
      <c r="O83" s="187"/>
      <c r="P83" s="63"/>
      <c r="Q83" s="109"/>
      <c r="R83" s="109"/>
      <c r="S83" s="109"/>
      <c r="T83" s="109"/>
      <c r="U83" s="187"/>
      <c r="V83" s="187"/>
      <c r="W83" s="187"/>
      <c r="X83" s="187"/>
      <c r="Y83" s="187"/>
      <c r="Z83" s="37"/>
      <c r="AA83" s="37"/>
      <c r="AB83" s="37"/>
      <c r="AC83" s="187"/>
      <c r="AD83" s="187"/>
      <c r="AE83" s="187"/>
      <c r="AF83" s="187"/>
      <c r="AG83" s="187"/>
      <c r="AH83" s="187"/>
      <c r="AI83" s="187"/>
      <c r="AJ83" s="187"/>
      <c r="AK83" s="187"/>
      <c r="AL83" s="187"/>
      <c r="AM83" s="63"/>
      <c r="AN83" s="187"/>
      <c r="AO83" s="187"/>
      <c r="AP83" s="63"/>
      <c r="AQ83" s="187"/>
    </row>
    <row r="84" spans="1:43" s="38" customFormat="1" x14ac:dyDescent="0.2">
      <c r="A84" s="72"/>
      <c r="B84" s="189"/>
      <c r="C84" s="189"/>
      <c r="D84" s="189"/>
      <c r="E84" s="189"/>
      <c r="F84" s="189"/>
      <c r="G84" s="186" t="s">
        <v>116</v>
      </c>
      <c r="H84" s="187"/>
      <c r="I84" s="187"/>
      <c r="J84" s="187"/>
      <c r="K84" s="187"/>
      <c r="L84" s="187"/>
      <c r="M84" s="187"/>
      <c r="N84" s="187"/>
      <c r="O84" s="187"/>
      <c r="P84" s="63"/>
      <c r="Q84" s="109"/>
      <c r="R84" s="109"/>
      <c r="S84" s="109"/>
      <c r="T84" s="109"/>
      <c r="U84" s="187"/>
      <c r="V84" s="187"/>
      <c r="W84" s="187"/>
      <c r="X84" s="187"/>
      <c r="Y84" s="187"/>
      <c r="Z84" s="37"/>
      <c r="AA84" s="37"/>
      <c r="AB84" s="37"/>
      <c r="AC84" s="187"/>
      <c r="AD84" s="187"/>
      <c r="AE84" s="187"/>
      <c r="AF84" s="187"/>
      <c r="AG84" s="187"/>
      <c r="AH84" s="187"/>
      <c r="AI84" s="187"/>
      <c r="AJ84" s="187"/>
      <c r="AK84" s="187"/>
      <c r="AL84" s="187"/>
      <c r="AM84" s="63"/>
      <c r="AN84" s="187"/>
      <c r="AO84" s="187"/>
      <c r="AP84" s="63"/>
      <c r="AQ84" s="187"/>
    </row>
    <row r="85" spans="1:43" x14ac:dyDescent="0.2">
      <c r="A85" s="59"/>
      <c r="B85" s="188"/>
      <c r="C85" s="188"/>
      <c r="D85" s="188"/>
      <c r="E85" s="188"/>
      <c r="F85" s="188"/>
      <c r="G85" s="190" t="s">
        <v>22</v>
      </c>
      <c r="H85" s="191"/>
      <c r="I85" s="191"/>
      <c r="J85" s="180">
        <v>0.71</v>
      </c>
      <c r="K85" s="180">
        <v>0.38100000000000001</v>
      </c>
      <c r="L85" s="180">
        <v>0.54800000000000004</v>
      </c>
      <c r="M85" s="180">
        <v>0.19900000000000001</v>
      </c>
      <c r="N85" s="180">
        <v>0</v>
      </c>
      <c r="O85" s="180">
        <v>0.14899999999999999</v>
      </c>
      <c r="P85" s="181">
        <v>0.4</v>
      </c>
      <c r="Q85" s="180">
        <v>0.30199999999999999</v>
      </c>
      <c r="R85" s="180">
        <v>0.26400000000000001</v>
      </c>
      <c r="S85" s="180">
        <v>0.315</v>
      </c>
      <c r="T85" s="180">
        <v>0.127</v>
      </c>
      <c r="U85" s="180">
        <v>0.39800000000000002</v>
      </c>
      <c r="V85" s="180">
        <v>0.159</v>
      </c>
      <c r="W85" s="180">
        <v>0.23899999999999999</v>
      </c>
      <c r="X85" s="180">
        <v>0.25900000000000001</v>
      </c>
      <c r="Y85" s="180">
        <v>0.34499999999999997</v>
      </c>
      <c r="Z85" s="181">
        <v>303.5</v>
      </c>
      <c r="AA85" s="181">
        <v>138</v>
      </c>
      <c r="AB85" s="181">
        <v>319.8</v>
      </c>
      <c r="AC85" s="180">
        <v>0.80900000000000005</v>
      </c>
      <c r="AD85" s="180">
        <v>5.8000000000000003E-2</v>
      </c>
      <c r="AE85" s="180">
        <v>5.0999999999999997E-2</v>
      </c>
      <c r="AF85" s="180">
        <v>0.42599999999999999</v>
      </c>
      <c r="AG85" s="180">
        <v>0.19400000000000001</v>
      </c>
      <c r="AH85" s="180">
        <v>5.7000000000000002E-2</v>
      </c>
      <c r="AI85" s="180">
        <v>8.2000000000000003E-2</v>
      </c>
      <c r="AJ85" s="180">
        <v>0.315</v>
      </c>
      <c r="AK85" s="180">
        <v>0.122</v>
      </c>
      <c r="AL85" s="180">
        <v>0.59299999999999997</v>
      </c>
      <c r="AM85" s="181">
        <v>1.63</v>
      </c>
      <c r="AN85" s="180">
        <v>0.13200000000000001</v>
      </c>
      <c r="AO85" s="191"/>
      <c r="AP85" s="181">
        <v>5.09</v>
      </c>
      <c r="AQ85" s="191"/>
    </row>
    <row r="86" spans="1:43" x14ac:dyDescent="0.2">
      <c r="A86" s="59"/>
      <c r="B86" s="188"/>
      <c r="C86" s="188"/>
      <c r="D86" s="188"/>
      <c r="E86" s="188"/>
      <c r="F86" s="188"/>
      <c r="G86" s="186" t="s">
        <v>117</v>
      </c>
      <c r="H86" s="187"/>
      <c r="I86" s="187"/>
      <c r="J86" s="182">
        <v>0.27500000000000002</v>
      </c>
      <c r="K86" s="182">
        <v>0.246</v>
      </c>
      <c r="L86" s="182">
        <v>0.28399999999999997</v>
      </c>
      <c r="M86" s="182">
        <v>0.16700000000000001</v>
      </c>
      <c r="N86" s="182">
        <v>0</v>
      </c>
      <c r="O86" s="182">
        <v>0.27600000000000002</v>
      </c>
      <c r="P86" s="183">
        <v>1.1000000000000001</v>
      </c>
      <c r="Q86" s="182">
        <v>0.14799999999999999</v>
      </c>
      <c r="R86" s="182">
        <v>6.7000000000000004E-2</v>
      </c>
      <c r="S86" s="182">
        <v>0.11600000000000001</v>
      </c>
      <c r="T86" s="182">
        <v>5.3999999999999999E-2</v>
      </c>
      <c r="U86" s="182">
        <v>0.25800000000000001</v>
      </c>
      <c r="V86" s="182">
        <v>0.19400000000000001</v>
      </c>
      <c r="W86" s="182">
        <v>0.17799999999999999</v>
      </c>
      <c r="X86" s="182">
        <v>0.21299999999999999</v>
      </c>
      <c r="Y86" s="182">
        <v>0.25600000000000001</v>
      </c>
      <c r="Z86" s="183">
        <v>355.6</v>
      </c>
      <c r="AA86" s="183">
        <v>55.1</v>
      </c>
      <c r="AB86" s="183">
        <v>335.9</v>
      </c>
      <c r="AC86" s="182">
        <v>0.186</v>
      </c>
      <c r="AD86" s="182">
        <v>0.123</v>
      </c>
      <c r="AE86" s="182">
        <v>8.7999999999999995E-2</v>
      </c>
      <c r="AF86" s="182">
        <v>0.27900000000000003</v>
      </c>
      <c r="AG86" s="182">
        <v>0.26700000000000002</v>
      </c>
      <c r="AH86" s="184">
        <v>0.109</v>
      </c>
      <c r="AI86" s="182">
        <v>0.153</v>
      </c>
      <c r="AJ86" s="182">
        <v>0.309</v>
      </c>
      <c r="AK86" s="182">
        <v>0.17399999999999999</v>
      </c>
      <c r="AL86" s="182">
        <v>0.32500000000000001</v>
      </c>
      <c r="AM86" s="183">
        <v>0.28000000000000003</v>
      </c>
      <c r="AN86" s="182">
        <v>0.13100000000000001</v>
      </c>
      <c r="AO86" s="187"/>
      <c r="AP86" s="183">
        <v>3.08</v>
      </c>
      <c r="AQ86" s="187"/>
    </row>
    <row r="87" spans="1:43" x14ac:dyDescent="0.2">
      <c r="A87" s="59"/>
      <c r="B87" s="188"/>
      <c r="C87" s="188"/>
      <c r="D87" s="188"/>
      <c r="E87" s="188"/>
      <c r="F87" s="188"/>
      <c r="G87" s="186" t="s">
        <v>118</v>
      </c>
      <c r="H87" s="187"/>
      <c r="I87" s="187"/>
      <c r="J87" s="187"/>
      <c r="K87" s="187"/>
      <c r="L87" s="187"/>
      <c r="M87" s="187"/>
      <c r="N87" s="187"/>
      <c r="O87" s="187"/>
      <c r="P87" s="183">
        <v>2.6</v>
      </c>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row>
    <row r="88" spans="1:43" x14ac:dyDescent="0.2">
      <c r="A88" s="59"/>
      <c r="B88" s="188"/>
      <c r="C88" s="188"/>
      <c r="D88" s="188"/>
      <c r="E88" s="188"/>
      <c r="F88" s="188"/>
      <c r="G88" s="186" t="s">
        <v>119</v>
      </c>
      <c r="H88" s="187"/>
      <c r="I88" s="187"/>
      <c r="J88" s="187"/>
      <c r="K88" s="187"/>
      <c r="L88" s="187"/>
      <c r="M88" s="187"/>
      <c r="N88" s="187"/>
      <c r="O88" s="187"/>
      <c r="P88" s="183">
        <v>2.8</v>
      </c>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row>
    <row r="89" spans="1:43" x14ac:dyDescent="0.2">
      <c r="A89" s="59"/>
      <c r="B89" s="188"/>
      <c r="C89" s="188"/>
      <c r="D89" s="188"/>
      <c r="E89" s="188"/>
      <c r="F89" s="188"/>
      <c r="G89" s="186" t="s">
        <v>120</v>
      </c>
      <c r="H89" s="187"/>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3">
        <v>50</v>
      </c>
    </row>
    <row r="90" spans="1:43" x14ac:dyDescent="0.2">
      <c r="A90" s="59"/>
      <c r="B90" s="188"/>
      <c r="C90" s="188"/>
      <c r="D90" s="188"/>
      <c r="E90" s="188"/>
      <c r="F90" s="188"/>
      <c r="G90" s="186" t="s">
        <v>121</v>
      </c>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2">
        <v>0.59799999999999998</v>
      </c>
    </row>
    <row r="91" spans="1:43" x14ac:dyDescent="0.2">
      <c r="A91" s="59"/>
      <c r="B91" s="188"/>
      <c r="C91" s="188"/>
      <c r="D91" s="188"/>
      <c r="E91" s="188"/>
      <c r="F91" s="188"/>
      <c r="G91" s="186" t="s">
        <v>122</v>
      </c>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3">
        <v>15</v>
      </c>
    </row>
    <row r="92" spans="1:43" x14ac:dyDescent="0.2">
      <c r="A92" s="59"/>
      <c r="B92" s="188"/>
      <c r="C92" s="188"/>
      <c r="D92" s="188"/>
      <c r="E92" s="188"/>
      <c r="F92" s="188"/>
      <c r="G92" s="186" t="s">
        <v>123</v>
      </c>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2">
        <v>0.13600000000000001</v>
      </c>
    </row>
    <row r="93" spans="1:43" x14ac:dyDescent="0.2">
      <c r="A93" s="59"/>
      <c r="B93" s="188"/>
      <c r="C93" s="188"/>
      <c r="D93" s="188"/>
      <c r="E93" s="188"/>
      <c r="F93" s="188"/>
      <c r="G93" s="186" t="s">
        <v>124</v>
      </c>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3">
        <v>2</v>
      </c>
    </row>
    <row r="94" spans="1:43" x14ac:dyDescent="0.2">
      <c r="A94" s="59"/>
      <c r="B94" s="188"/>
      <c r="C94" s="188"/>
      <c r="D94" s="188"/>
      <c r="E94" s="188"/>
      <c r="F94" s="188"/>
      <c r="G94" s="186" t="s">
        <v>125</v>
      </c>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2">
        <v>4.3999999999999997E-2</v>
      </c>
    </row>
    <row r="95" spans="1:43" x14ac:dyDescent="0.2">
      <c r="A95" s="59"/>
      <c r="B95" s="188"/>
      <c r="C95" s="188"/>
      <c r="D95" s="188"/>
      <c r="E95" s="188"/>
      <c r="F95" s="188"/>
      <c r="G95" s="186" t="s">
        <v>126</v>
      </c>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3">
        <v>13</v>
      </c>
    </row>
    <row r="96" spans="1:43" x14ac:dyDescent="0.2">
      <c r="A96" s="59"/>
      <c r="B96" s="188"/>
      <c r="C96" s="188"/>
      <c r="D96" s="188"/>
      <c r="E96" s="188"/>
      <c r="F96" s="188"/>
      <c r="G96" s="186" t="s">
        <v>127</v>
      </c>
      <c r="H96" s="187"/>
      <c r="I96" s="187"/>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2">
        <v>0.16600000000000001</v>
      </c>
    </row>
    <row r="97" spans="1:43" x14ac:dyDescent="0.2">
      <c r="A97" s="59"/>
      <c r="B97" s="188"/>
      <c r="C97" s="188"/>
      <c r="D97" s="188"/>
      <c r="E97" s="188"/>
      <c r="F97" s="188"/>
      <c r="G97" s="186" t="s">
        <v>128</v>
      </c>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3">
        <v>7</v>
      </c>
    </row>
    <row r="98" spans="1:43" s="38" customFormat="1" x14ac:dyDescent="0.2">
      <c r="A98" s="72"/>
      <c r="B98" s="189"/>
      <c r="C98" s="189"/>
      <c r="D98" s="189"/>
      <c r="E98" s="189"/>
      <c r="F98" s="189"/>
      <c r="G98" s="186" t="s">
        <v>129</v>
      </c>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2">
        <v>5.6000000000000001E-2</v>
      </c>
    </row>
    <row r="99" spans="1:43" s="136" customFormat="1" x14ac:dyDescent="0.2">
      <c r="A99" s="137"/>
      <c r="B99" s="137"/>
      <c r="C99" s="137"/>
      <c r="D99" s="137"/>
      <c r="E99" s="137"/>
      <c r="F99" s="137"/>
      <c r="G99" s="137"/>
      <c r="H99" s="137"/>
      <c r="I99" s="137"/>
      <c r="J99" s="137"/>
      <c r="K99" s="137"/>
      <c r="L99" s="137"/>
      <c r="M99" s="137"/>
      <c r="N99" s="137"/>
      <c r="O99" s="137"/>
      <c r="P99" s="137"/>
      <c r="Q99" s="137"/>
      <c r="R99" s="137"/>
      <c r="S99" s="137"/>
      <c r="T99" s="138"/>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row>
  </sheetData>
  <dataConsolidate/>
  <mergeCells count="64">
    <mergeCell ref="C10:G10"/>
    <mergeCell ref="C11:G11"/>
    <mergeCell ref="C37:G37"/>
    <mergeCell ref="C38:G38"/>
    <mergeCell ref="C39:G39"/>
    <mergeCell ref="C53:G53"/>
    <mergeCell ref="H1:AQ1"/>
    <mergeCell ref="C4:G4"/>
    <mergeCell ref="C13:G13"/>
    <mergeCell ref="C14:G14"/>
    <mergeCell ref="C17:G17"/>
    <mergeCell ref="C15:G15"/>
    <mergeCell ref="C16:G16"/>
    <mergeCell ref="C5:G5"/>
    <mergeCell ref="C6:G6"/>
    <mergeCell ref="C7:G7"/>
    <mergeCell ref="C8:G8"/>
    <mergeCell ref="C9:G9"/>
    <mergeCell ref="C32:G32"/>
    <mergeCell ref="C33:G33"/>
    <mergeCell ref="C34:G34"/>
    <mergeCell ref="C35:G35"/>
    <mergeCell ref="C36:G36"/>
    <mergeCell ref="C28:G28"/>
    <mergeCell ref="C43:G43"/>
    <mergeCell ref="C44:G44"/>
    <mergeCell ref="C12:G12"/>
    <mergeCell ref="C18:G18"/>
    <mergeCell ref="C19:G19"/>
    <mergeCell ref="C21:G21"/>
    <mergeCell ref="C20:G20"/>
    <mergeCell ref="C22:G22"/>
    <mergeCell ref="C23:G23"/>
    <mergeCell ref="C24:G24"/>
    <mergeCell ref="C25:G25"/>
    <mergeCell ref="C26:G26"/>
    <mergeCell ref="C29:G29"/>
    <mergeCell ref="C30:G30"/>
    <mergeCell ref="C31:G31"/>
    <mergeCell ref="A2:G2"/>
    <mergeCell ref="H58:AQ58"/>
    <mergeCell ref="H71:AQ71"/>
    <mergeCell ref="H75:AQ75"/>
    <mergeCell ref="C50:G50"/>
    <mergeCell ref="C51:G51"/>
    <mergeCell ref="C52:G52"/>
    <mergeCell ref="C45:G45"/>
    <mergeCell ref="C46:G46"/>
    <mergeCell ref="C47:G47"/>
    <mergeCell ref="C48:G48"/>
    <mergeCell ref="C49:G49"/>
    <mergeCell ref="C40:G40"/>
    <mergeCell ref="C41:G41"/>
    <mergeCell ref="C42:G42"/>
    <mergeCell ref="C27:G27"/>
    <mergeCell ref="A54:B54"/>
    <mergeCell ref="A55:B55"/>
    <mergeCell ref="A56:B56"/>
    <mergeCell ref="A57:B57"/>
    <mergeCell ref="A59:D69"/>
    <mergeCell ref="C54:G54"/>
    <mergeCell ref="C56:G56"/>
    <mergeCell ref="C57:G57"/>
    <mergeCell ref="C55:G55"/>
  </mergeCells>
  <phoneticPr fontId="0" type="noConversion"/>
  <pageMargins left="0.5" right="0.5" top="0.5" bottom="0.5" header="0.5" footer="0.5"/>
  <pageSetup scale="51" orientation="landscape" horizontalDpi="300" verticalDpi="300" r:id="rId1"/>
  <headerFooter alignWithMargins="0"/>
  <colBreaks count="1" manualBreakCount="1">
    <brk id="22"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AEE4-3304-4958-B624-40B94233C800}">
  <dimension ref="A1:L131"/>
  <sheetViews>
    <sheetView topLeftCell="A103" zoomScaleNormal="100" workbookViewId="0">
      <selection activeCell="D127" sqref="D127:D130"/>
    </sheetView>
  </sheetViews>
  <sheetFormatPr defaultColWidth="9.140625" defaultRowHeight="15" x14ac:dyDescent="0.25"/>
  <cols>
    <col min="1" max="1" width="27.28515625" style="139" customWidth="1"/>
    <col min="2" max="2" width="23.28515625" style="139" customWidth="1"/>
    <col min="3" max="3" width="6.28515625" style="139" customWidth="1"/>
    <col min="4" max="4" width="39.42578125" style="139" customWidth="1"/>
    <col min="5" max="5" width="6" style="139" customWidth="1"/>
    <col min="6" max="6" width="26.5703125" style="139" customWidth="1"/>
    <col min="7" max="7" width="6" style="139" customWidth="1"/>
    <col min="8" max="8" width="27.5703125" style="139" customWidth="1"/>
    <col min="9" max="9" width="5.85546875" style="139" customWidth="1"/>
    <col min="10" max="10" width="15.7109375" style="139" customWidth="1"/>
    <col min="11" max="11" width="7.140625" style="139" customWidth="1"/>
    <col min="12" max="12" width="13" style="139" customWidth="1"/>
    <col min="13" max="16384" width="9.140625" style="139"/>
  </cols>
  <sheetData>
    <row r="1" spans="1:12" ht="17.25" customHeight="1" x14ac:dyDescent="0.25">
      <c r="A1" s="239" t="s">
        <v>352</v>
      </c>
      <c r="B1" s="239"/>
      <c r="C1" s="239"/>
      <c r="D1" s="239"/>
      <c r="E1" s="239"/>
      <c r="F1" s="239"/>
      <c r="G1" s="239"/>
      <c r="H1" s="239"/>
      <c r="I1" s="154"/>
    </row>
    <row r="2" spans="1:12" ht="43.9" customHeight="1" x14ac:dyDescent="0.25">
      <c r="A2" s="241" t="s">
        <v>351</v>
      </c>
      <c r="B2" s="241"/>
      <c r="C2" s="241"/>
      <c r="D2" s="241"/>
      <c r="E2" s="241"/>
      <c r="F2" s="241"/>
      <c r="G2" s="241"/>
      <c r="H2" s="241"/>
      <c r="I2" s="241"/>
      <c r="J2" s="241"/>
      <c r="K2" s="241"/>
      <c r="L2" s="241"/>
    </row>
    <row r="3" spans="1:12" x14ac:dyDescent="0.25">
      <c r="A3" s="237" t="s">
        <v>350</v>
      </c>
      <c r="B3" s="237"/>
      <c r="C3" s="237"/>
      <c r="D3" s="237"/>
      <c r="E3" s="237"/>
      <c r="F3" s="237"/>
      <c r="G3" s="237"/>
      <c r="H3" s="237"/>
    </row>
    <row r="4" spans="1:12" s="162" customFormat="1" ht="32.1" customHeight="1" x14ac:dyDescent="0.25">
      <c r="B4" s="158" t="s">
        <v>349</v>
      </c>
      <c r="C4" s="157"/>
      <c r="D4" s="158" t="s">
        <v>343</v>
      </c>
      <c r="E4" s="157"/>
      <c r="F4" s="157" t="s">
        <v>348</v>
      </c>
    </row>
    <row r="5" spans="1:12" s="159" customFormat="1" ht="18.75" x14ac:dyDescent="0.2">
      <c r="B5" s="143" t="s">
        <v>326</v>
      </c>
      <c r="C5" s="143" t="s">
        <v>320</v>
      </c>
      <c r="D5" s="161" t="s">
        <v>347</v>
      </c>
      <c r="E5" s="143" t="s">
        <v>43</v>
      </c>
      <c r="F5" s="161" t="s">
        <v>346</v>
      </c>
    </row>
    <row r="6" spans="1:12" s="159" customFormat="1" ht="15.75" x14ac:dyDescent="0.2">
      <c r="D6" s="160"/>
      <c r="H6" s="160"/>
    </row>
    <row r="7" spans="1:12" s="159" customFormat="1" ht="15" customHeight="1" x14ac:dyDescent="0.2">
      <c r="A7" s="240" t="s">
        <v>345</v>
      </c>
      <c r="B7" s="240"/>
      <c r="C7" s="240"/>
      <c r="D7" s="240"/>
      <c r="E7" s="240"/>
      <c r="F7" s="240"/>
      <c r="G7" s="240"/>
      <c r="H7" s="240"/>
    </row>
    <row r="8" spans="1:12" s="159" customFormat="1" ht="15" customHeight="1" x14ac:dyDescent="0.2">
      <c r="A8" s="241" t="s">
        <v>344</v>
      </c>
      <c r="B8" s="241"/>
      <c r="C8" s="241"/>
      <c r="D8" s="241"/>
      <c r="E8" s="241"/>
      <c r="F8" s="241"/>
      <c r="G8" s="241"/>
      <c r="H8" s="241"/>
    </row>
    <row r="9" spans="1:12" ht="29.45" customHeight="1" x14ac:dyDescent="0.25">
      <c r="B9" s="158" t="s">
        <v>343</v>
      </c>
      <c r="C9" s="157"/>
      <c r="D9" s="157" t="s">
        <v>342</v>
      </c>
      <c r="E9" s="157"/>
      <c r="F9" s="157" t="s">
        <v>341</v>
      </c>
      <c r="G9" s="157"/>
      <c r="H9" s="157" t="s">
        <v>340</v>
      </c>
      <c r="I9" s="157"/>
      <c r="J9" s="157" t="s">
        <v>339</v>
      </c>
    </row>
    <row r="10" spans="1:12" ht="19.7" customHeight="1" x14ac:dyDescent="0.35">
      <c r="B10" s="156" t="s">
        <v>338</v>
      </c>
      <c r="C10" s="156" t="s">
        <v>320</v>
      </c>
      <c r="D10" s="156" t="s">
        <v>337</v>
      </c>
      <c r="E10" s="156" t="s">
        <v>319</v>
      </c>
      <c r="F10" s="156" t="s">
        <v>336</v>
      </c>
      <c r="G10" s="156"/>
      <c r="H10" s="156" t="s">
        <v>335</v>
      </c>
      <c r="I10" s="156" t="s">
        <v>319</v>
      </c>
      <c r="J10" s="156" t="s">
        <v>334</v>
      </c>
    </row>
    <row r="11" spans="1:12" ht="19.7" customHeight="1" x14ac:dyDescent="0.25">
      <c r="B11" s="155"/>
      <c r="C11" s="155"/>
      <c r="D11" s="155"/>
      <c r="E11" s="155"/>
      <c r="F11" s="155"/>
      <c r="G11" s="155"/>
      <c r="H11" s="155"/>
      <c r="I11" s="155"/>
      <c r="J11" s="155"/>
    </row>
    <row r="12" spans="1:12" ht="17.25" customHeight="1" x14ac:dyDescent="0.25">
      <c r="A12" s="239" t="s">
        <v>333</v>
      </c>
      <c r="B12" s="239"/>
      <c r="C12" s="239"/>
      <c r="D12" s="239"/>
      <c r="E12" s="239"/>
      <c r="F12" s="239"/>
      <c r="G12" s="239"/>
      <c r="H12" s="239"/>
      <c r="I12" s="239"/>
      <c r="J12" s="239"/>
      <c r="K12" s="239"/>
      <c r="L12" s="239"/>
    </row>
    <row r="13" spans="1:12" ht="33" customHeight="1" x14ac:dyDescent="0.25">
      <c r="A13" s="238" t="s">
        <v>332</v>
      </c>
      <c r="B13" s="238"/>
      <c r="C13" s="238"/>
      <c r="D13" s="238"/>
      <c r="E13" s="238"/>
      <c r="F13" s="238"/>
      <c r="G13" s="238"/>
      <c r="H13" s="238"/>
      <c r="I13" s="238"/>
      <c r="J13" s="238"/>
      <c r="K13" s="238"/>
      <c r="L13" s="238"/>
    </row>
    <row r="14" spans="1:12" ht="17.25" customHeight="1" x14ac:dyDescent="0.25">
      <c r="A14" s="237" t="s">
        <v>331</v>
      </c>
      <c r="B14" s="237"/>
      <c r="C14" s="237"/>
      <c r="D14" s="237"/>
      <c r="E14" s="237"/>
      <c r="F14" s="237"/>
      <c r="G14" s="237"/>
      <c r="H14" s="237"/>
      <c r="I14" s="237"/>
      <c r="J14" s="237"/>
      <c r="K14" s="237"/>
      <c r="L14" s="237"/>
    </row>
    <row r="15" spans="1:12" x14ac:dyDescent="0.25">
      <c r="A15" s="237" t="s">
        <v>330</v>
      </c>
      <c r="B15" s="237"/>
      <c r="C15" s="237"/>
      <c r="D15" s="237"/>
      <c r="E15" s="237"/>
      <c r="F15" s="237"/>
      <c r="G15" s="237"/>
      <c r="H15" s="237"/>
      <c r="I15" s="237"/>
      <c r="J15" s="237"/>
      <c r="K15" s="237"/>
      <c r="L15" s="237"/>
    </row>
    <row r="16" spans="1:12" ht="17.25" customHeight="1" x14ac:dyDescent="0.25">
      <c r="A16" s="237" t="s">
        <v>329</v>
      </c>
      <c r="B16" s="237"/>
      <c r="C16" s="237"/>
      <c r="D16" s="237"/>
      <c r="E16" s="237"/>
      <c r="F16" s="237"/>
      <c r="G16" s="237"/>
      <c r="H16" s="237"/>
      <c r="I16" s="237"/>
      <c r="J16" s="237"/>
      <c r="K16" s="237"/>
      <c r="L16" s="237"/>
    </row>
    <row r="17" spans="1:12" s="153" customFormat="1" ht="30" customHeight="1" x14ac:dyDescent="0.25">
      <c r="A17" s="238" t="s">
        <v>328</v>
      </c>
      <c r="B17" s="238"/>
      <c r="C17" s="238"/>
      <c r="D17" s="238"/>
      <c r="E17" s="238"/>
      <c r="F17" s="238"/>
      <c r="G17" s="238"/>
      <c r="H17" s="238"/>
      <c r="I17" s="238"/>
      <c r="J17" s="238"/>
      <c r="K17" s="238"/>
      <c r="L17" s="238"/>
    </row>
    <row r="18" spans="1:12" s="148" customFormat="1" ht="47.25" customHeight="1" x14ac:dyDescent="0.2">
      <c r="A18" s="150" t="s">
        <v>327</v>
      </c>
      <c r="B18" s="152" t="s">
        <v>326</v>
      </c>
      <c r="C18" s="150" t="s">
        <v>320</v>
      </c>
      <c r="D18" s="151" t="s">
        <v>325</v>
      </c>
      <c r="E18" s="151" t="s">
        <v>319</v>
      </c>
      <c r="F18" s="151" t="s">
        <v>324</v>
      </c>
      <c r="G18" s="151"/>
      <c r="H18" s="151" t="s">
        <v>323</v>
      </c>
      <c r="I18" s="151" t="s">
        <v>319</v>
      </c>
      <c r="J18" s="151" t="s">
        <v>322</v>
      </c>
      <c r="K18" s="150" t="s">
        <v>43</v>
      </c>
      <c r="L18" s="149" t="s">
        <v>321</v>
      </c>
    </row>
    <row r="19" spans="1:12" x14ac:dyDescent="0.25">
      <c r="A19" s="143"/>
      <c r="B19" s="146">
        <f t="shared" ref="B19:B50" si="0">((D19*F19)*H19*J19)-L19</f>
        <v>0</v>
      </c>
      <c r="C19" s="143" t="s">
        <v>320</v>
      </c>
      <c r="D19" s="143"/>
      <c r="E19" s="143" t="s">
        <v>319</v>
      </c>
      <c r="F19" s="163"/>
      <c r="G19" s="143"/>
      <c r="H19" s="145">
        <v>12</v>
      </c>
      <c r="I19" s="143" t="s">
        <v>319</v>
      </c>
      <c r="J19" s="144">
        <v>14939.268749999999</v>
      </c>
      <c r="K19" s="143" t="s">
        <v>43</v>
      </c>
      <c r="L19" s="142"/>
    </row>
    <row r="20" spans="1:12" x14ac:dyDescent="0.25">
      <c r="A20" s="143"/>
      <c r="B20" s="146">
        <f t="shared" si="0"/>
        <v>0</v>
      </c>
      <c r="C20" s="143" t="s">
        <v>320</v>
      </c>
      <c r="D20" s="143"/>
      <c r="E20" s="143" t="s">
        <v>319</v>
      </c>
      <c r="F20" s="163"/>
      <c r="G20" s="143"/>
      <c r="H20" s="145">
        <v>12</v>
      </c>
      <c r="I20" s="143" t="s">
        <v>319</v>
      </c>
      <c r="J20" s="144">
        <v>14939.268749999999</v>
      </c>
      <c r="K20" s="143" t="s">
        <v>43</v>
      </c>
      <c r="L20" s="142"/>
    </row>
    <row r="21" spans="1:12" x14ac:dyDescent="0.25">
      <c r="A21" s="143"/>
      <c r="B21" s="146">
        <f t="shared" si="0"/>
        <v>0</v>
      </c>
      <c r="C21" s="143" t="s">
        <v>320</v>
      </c>
      <c r="D21" s="143"/>
      <c r="E21" s="143" t="s">
        <v>319</v>
      </c>
      <c r="F21" s="163"/>
      <c r="G21" s="143"/>
      <c r="H21" s="145">
        <v>12</v>
      </c>
      <c r="I21" s="143" t="s">
        <v>319</v>
      </c>
      <c r="J21" s="144">
        <v>14939.268749999999</v>
      </c>
      <c r="K21" s="143" t="s">
        <v>43</v>
      </c>
      <c r="L21" s="142"/>
    </row>
    <row r="22" spans="1:12" x14ac:dyDescent="0.25">
      <c r="A22" s="143"/>
      <c r="B22" s="146">
        <f t="shared" si="0"/>
        <v>0</v>
      </c>
      <c r="C22" s="143" t="s">
        <v>320</v>
      </c>
      <c r="D22" s="143"/>
      <c r="E22" s="143" t="s">
        <v>319</v>
      </c>
      <c r="F22" s="163"/>
      <c r="G22" s="143"/>
      <c r="H22" s="145">
        <v>12</v>
      </c>
      <c r="I22" s="143" t="s">
        <v>319</v>
      </c>
      <c r="J22" s="144">
        <v>14939.268749999999</v>
      </c>
      <c r="K22" s="143" t="s">
        <v>43</v>
      </c>
      <c r="L22" s="142"/>
    </row>
    <row r="23" spans="1:12" x14ac:dyDescent="0.25">
      <c r="A23" s="147"/>
      <c r="B23" s="146">
        <f t="shared" si="0"/>
        <v>0</v>
      </c>
      <c r="C23" s="143" t="s">
        <v>320</v>
      </c>
      <c r="D23" s="143"/>
      <c r="E23" s="143" t="s">
        <v>319</v>
      </c>
      <c r="F23" s="163"/>
      <c r="G23" s="143"/>
      <c r="H23" s="145">
        <v>12</v>
      </c>
      <c r="I23" s="143" t="s">
        <v>319</v>
      </c>
      <c r="J23" s="144">
        <v>14939.268749999999</v>
      </c>
      <c r="K23" s="143" t="s">
        <v>43</v>
      </c>
      <c r="L23" s="142"/>
    </row>
    <row r="24" spans="1:12" x14ac:dyDescent="0.25">
      <c r="A24" s="143"/>
      <c r="B24" s="146">
        <f t="shared" si="0"/>
        <v>0</v>
      </c>
      <c r="C24" s="143" t="s">
        <v>320</v>
      </c>
      <c r="D24" s="143"/>
      <c r="E24" s="143" t="s">
        <v>319</v>
      </c>
      <c r="F24" s="163"/>
      <c r="G24" s="143"/>
      <c r="H24" s="145">
        <v>12</v>
      </c>
      <c r="I24" s="143" t="s">
        <v>319</v>
      </c>
      <c r="J24" s="144">
        <v>14939.268749999999</v>
      </c>
      <c r="K24" s="143" t="s">
        <v>43</v>
      </c>
      <c r="L24" s="142"/>
    </row>
    <row r="25" spans="1:12" x14ac:dyDescent="0.25">
      <c r="A25" s="143"/>
      <c r="B25" s="146">
        <f t="shared" si="0"/>
        <v>0</v>
      </c>
      <c r="C25" s="143" t="s">
        <v>320</v>
      </c>
      <c r="D25" s="143"/>
      <c r="E25" s="143" t="s">
        <v>319</v>
      </c>
      <c r="F25" s="163"/>
      <c r="G25" s="143"/>
      <c r="H25" s="145">
        <v>12</v>
      </c>
      <c r="I25" s="143" t="s">
        <v>319</v>
      </c>
      <c r="J25" s="144">
        <v>14939.268749999999</v>
      </c>
      <c r="K25" s="143" t="s">
        <v>43</v>
      </c>
      <c r="L25" s="142"/>
    </row>
    <row r="26" spans="1:12" x14ac:dyDescent="0.25">
      <c r="A26" s="143"/>
      <c r="B26" s="146">
        <f t="shared" si="0"/>
        <v>0</v>
      </c>
      <c r="C26" s="143" t="s">
        <v>320</v>
      </c>
      <c r="D26" s="143"/>
      <c r="E26" s="143" t="s">
        <v>319</v>
      </c>
      <c r="F26" s="163"/>
      <c r="G26" s="143"/>
      <c r="H26" s="145">
        <v>12</v>
      </c>
      <c r="I26" s="143" t="s">
        <v>319</v>
      </c>
      <c r="J26" s="144">
        <v>14939.268749999999</v>
      </c>
      <c r="K26" s="143" t="s">
        <v>43</v>
      </c>
      <c r="L26" s="142"/>
    </row>
    <row r="27" spans="1:12" x14ac:dyDescent="0.25">
      <c r="A27" s="143"/>
      <c r="B27" s="146">
        <f t="shared" si="0"/>
        <v>0</v>
      </c>
      <c r="C27" s="143" t="s">
        <v>320</v>
      </c>
      <c r="D27" s="143"/>
      <c r="E27" s="143" t="s">
        <v>319</v>
      </c>
      <c r="F27" s="163"/>
      <c r="G27" s="143"/>
      <c r="H27" s="145">
        <v>12</v>
      </c>
      <c r="I27" s="143" t="s">
        <v>319</v>
      </c>
      <c r="J27" s="144">
        <v>14939.268749999999</v>
      </c>
      <c r="K27" s="143" t="s">
        <v>43</v>
      </c>
      <c r="L27" s="142"/>
    </row>
    <row r="28" spans="1:12" x14ac:dyDescent="0.25">
      <c r="A28" s="143"/>
      <c r="B28" s="146">
        <f t="shared" si="0"/>
        <v>0</v>
      </c>
      <c r="C28" s="143" t="s">
        <v>320</v>
      </c>
      <c r="D28" s="143"/>
      <c r="E28" s="143" t="s">
        <v>319</v>
      </c>
      <c r="F28" s="163"/>
      <c r="G28" s="143"/>
      <c r="H28" s="145">
        <v>12</v>
      </c>
      <c r="I28" s="143" t="s">
        <v>319</v>
      </c>
      <c r="J28" s="144">
        <v>14939.268749999999</v>
      </c>
      <c r="K28" s="143" t="s">
        <v>43</v>
      </c>
      <c r="L28" s="142"/>
    </row>
    <row r="29" spans="1:12" x14ac:dyDescent="0.25">
      <c r="A29" s="143"/>
      <c r="B29" s="146">
        <f t="shared" si="0"/>
        <v>0</v>
      </c>
      <c r="C29" s="143" t="s">
        <v>320</v>
      </c>
      <c r="D29" s="143"/>
      <c r="E29" s="143" t="s">
        <v>319</v>
      </c>
      <c r="F29" s="143"/>
      <c r="G29" s="143"/>
      <c r="H29" s="145">
        <v>12</v>
      </c>
      <c r="I29" s="143" t="s">
        <v>319</v>
      </c>
      <c r="J29" s="144">
        <v>14939.268749999999</v>
      </c>
      <c r="K29" s="143" t="s">
        <v>43</v>
      </c>
      <c r="L29" s="142"/>
    </row>
    <row r="30" spans="1:12" x14ac:dyDescent="0.25">
      <c r="A30" s="143"/>
      <c r="B30" s="146">
        <f t="shared" si="0"/>
        <v>0</v>
      </c>
      <c r="C30" s="143" t="s">
        <v>320</v>
      </c>
      <c r="D30" s="143"/>
      <c r="E30" s="143" t="s">
        <v>319</v>
      </c>
      <c r="F30" s="143"/>
      <c r="G30" s="143"/>
      <c r="H30" s="145">
        <v>12</v>
      </c>
      <c r="I30" s="143" t="s">
        <v>319</v>
      </c>
      <c r="J30" s="144">
        <v>14939.268749999999</v>
      </c>
      <c r="K30" s="143" t="s">
        <v>43</v>
      </c>
      <c r="L30" s="142"/>
    </row>
    <row r="31" spans="1:12" x14ac:dyDescent="0.25">
      <c r="A31" s="143"/>
      <c r="B31" s="146">
        <f t="shared" si="0"/>
        <v>0</v>
      </c>
      <c r="C31" s="143" t="s">
        <v>320</v>
      </c>
      <c r="D31" s="143"/>
      <c r="E31" s="143" t="s">
        <v>319</v>
      </c>
      <c r="F31" s="143"/>
      <c r="G31" s="143"/>
      <c r="H31" s="145">
        <v>12</v>
      </c>
      <c r="I31" s="143" t="s">
        <v>319</v>
      </c>
      <c r="J31" s="144">
        <v>14939.268749999999</v>
      </c>
      <c r="K31" s="143" t="s">
        <v>43</v>
      </c>
      <c r="L31" s="142"/>
    </row>
    <row r="32" spans="1:12" x14ac:dyDescent="0.25">
      <c r="A32" s="143"/>
      <c r="B32" s="146">
        <f t="shared" si="0"/>
        <v>0</v>
      </c>
      <c r="C32" s="143" t="s">
        <v>320</v>
      </c>
      <c r="D32" s="143"/>
      <c r="E32" s="143" t="s">
        <v>319</v>
      </c>
      <c r="F32" s="143"/>
      <c r="G32" s="143"/>
      <c r="H32" s="145">
        <v>12</v>
      </c>
      <c r="I32" s="143" t="s">
        <v>319</v>
      </c>
      <c r="J32" s="144">
        <v>14939.268749999999</v>
      </c>
      <c r="K32" s="143" t="s">
        <v>43</v>
      </c>
      <c r="L32" s="142"/>
    </row>
    <row r="33" spans="1:12" x14ac:dyDescent="0.25">
      <c r="A33" s="143"/>
      <c r="B33" s="146">
        <f t="shared" si="0"/>
        <v>0</v>
      </c>
      <c r="C33" s="143" t="s">
        <v>320</v>
      </c>
      <c r="D33" s="143"/>
      <c r="E33" s="143" t="s">
        <v>319</v>
      </c>
      <c r="F33" s="143"/>
      <c r="G33" s="143"/>
      <c r="H33" s="145">
        <v>12</v>
      </c>
      <c r="I33" s="143" t="s">
        <v>319</v>
      </c>
      <c r="J33" s="144">
        <v>14939.268749999999</v>
      </c>
      <c r="K33" s="143" t="s">
        <v>43</v>
      </c>
      <c r="L33" s="142"/>
    </row>
    <row r="34" spans="1:12" x14ac:dyDescent="0.25">
      <c r="A34" s="143"/>
      <c r="B34" s="146">
        <f t="shared" si="0"/>
        <v>0</v>
      </c>
      <c r="C34" s="143" t="s">
        <v>320</v>
      </c>
      <c r="D34" s="143"/>
      <c r="E34" s="143" t="s">
        <v>319</v>
      </c>
      <c r="F34" s="143"/>
      <c r="G34" s="143"/>
      <c r="H34" s="145">
        <v>12</v>
      </c>
      <c r="I34" s="143" t="s">
        <v>319</v>
      </c>
      <c r="J34" s="144">
        <v>14939.268749999999</v>
      </c>
      <c r="K34" s="143" t="s">
        <v>43</v>
      </c>
      <c r="L34" s="142"/>
    </row>
    <row r="35" spans="1:12" x14ac:dyDescent="0.25">
      <c r="A35" s="143"/>
      <c r="B35" s="146">
        <f t="shared" si="0"/>
        <v>0</v>
      </c>
      <c r="C35" s="143" t="s">
        <v>320</v>
      </c>
      <c r="D35" s="143"/>
      <c r="E35" s="143" t="s">
        <v>319</v>
      </c>
      <c r="F35" s="143"/>
      <c r="G35" s="143"/>
      <c r="H35" s="145">
        <v>12</v>
      </c>
      <c r="I35" s="143" t="s">
        <v>319</v>
      </c>
      <c r="J35" s="144">
        <v>14939.268749999999</v>
      </c>
      <c r="K35" s="143" t="s">
        <v>43</v>
      </c>
      <c r="L35" s="142"/>
    </row>
    <row r="36" spans="1:12" x14ac:dyDescent="0.25">
      <c r="A36" s="143"/>
      <c r="B36" s="146">
        <f t="shared" si="0"/>
        <v>0</v>
      </c>
      <c r="C36" s="143" t="s">
        <v>320</v>
      </c>
      <c r="D36" s="143"/>
      <c r="E36" s="143" t="s">
        <v>319</v>
      </c>
      <c r="F36" s="143"/>
      <c r="G36" s="143"/>
      <c r="H36" s="145">
        <v>12</v>
      </c>
      <c r="I36" s="143" t="s">
        <v>319</v>
      </c>
      <c r="J36" s="144">
        <v>14939.268749999999</v>
      </c>
      <c r="K36" s="143" t="s">
        <v>43</v>
      </c>
      <c r="L36" s="142"/>
    </row>
    <row r="37" spans="1:12" x14ac:dyDescent="0.25">
      <c r="A37" s="143"/>
      <c r="B37" s="146">
        <f t="shared" si="0"/>
        <v>0</v>
      </c>
      <c r="C37" s="143" t="s">
        <v>320</v>
      </c>
      <c r="D37" s="143"/>
      <c r="E37" s="143" t="s">
        <v>319</v>
      </c>
      <c r="F37" s="143"/>
      <c r="G37" s="143"/>
      <c r="H37" s="145">
        <v>12</v>
      </c>
      <c r="I37" s="143" t="s">
        <v>319</v>
      </c>
      <c r="J37" s="144">
        <v>14939.268749999999</v>
      </c>
      <c r="K37" s="143" t="s">
        <v>43</v>
      </c>
      <c r="L37" s="142"/>
    </row>
    <row r="38" spans="1:12" x14ac:dyDescent="0.25">
      <c r="A38" s="143"/>
      <c r="B38" s="146">
        <f t="shared" si="0"/>
        <v>0</v>
      </c>
      <c r="C38" s="143" t="s">
        <v>320</v>
      </c>
      <c r="D38" s="143"/>
      <c r="E38" s="143" t="s">
        <v>319</v>
      </c>
      <c r="F38" s="143"/>
      <c r="G38" s="143"/>
      <c r="H38" s="145">
        <v>12</v>
      </c>
      <c r="I38" s="143" t="s">
        <v>319</v>
      </c>
      <c r="J38" s="144">
        <v>14939.268749999999</v>
      </c>
      <c r="K38" s="143" t="s">
        <v>43</v>
      </c>
      <c r="L38" s="142"/>
    </row>
    <row r="39" spans="1:12" x14ac:dyDescent="0.25">
      <c r="A39" s="143"/>
      <c r="B39" s="146">
        <f t="shared" si="0"/>
        <v>0</v>
      </c>
      <c r="C39" s="143" t="s">
        <v>320</v>
      </c>
      <c r="D39" s="143"/>
      <c r="E39" s="143" t="s">
        <v>319</v>
      </c>
      <c r="F39" s="143"/>
      <c r="G39" s="143"/>
      <c r="H39" s="145">
        <v>12</v>
      </c>
      <c r="I39" s="143" t="s">
        <v>319</v>
      </c>
      <c r="J39" s="144">
        <v>14939.268749999999</v>
      </c>
      <c r="K39" s="143" t="s">
        <v>43</v>
      </c>
      <c r="L39" s="142"/>
    </row>
    <row r="40" spans="1:12" x14ac:dyDescent="0.25">
      <c r="A40" s="143"/>
      <c r="B40" s="146">
        <f t="shared" si="0"/>
        <v>0</v>
      </c>
      <c r="C40" s="143" t="s">
        <v>320</v>
      </c>
      <c r="D40" s="143"/>
      <c r="E40" s="143" t="s">
        <v>319</v>
      </c>
      <c r="F40" s="143"/>
      <c r="G40" s="143"/>
      <c r="H40" s="145">
        <v>12</v>
      </c>
      <c r="I40" s="143" t="s">
        <v>319</v>
      </c>
      <c r="J40" s="144">
        <v>14939.268749999999</v>
      </c>
      <c r="K40" s="143" t="s">
        <v>43</v>
      </c>
      <c r="L40" s="142"/>
    </row>
    <row r="41" spans="1:12" x14ac:dyDescent="0.25">
      <c r="A41" s="143"/>
      <c r="B41" s="146">
        <f t="shared" si="0"/>
        <v>0</v>
      </c>
      <c r="C41" s="143" t="s">
        <v>320</v>
      </c>
      <c r="D41" s="143"/>
      <c r="E41" s="143" t="s">
        <v>319</v>
      </c>
      <c r="F41" s="143"/>
      <c r="G41" s="143"/>
      <c r="H41" s="145">
        <v>12</v>
      </c>
      <c r="I41" s="143" t="s">
        <v>319</v>
      </c>
      <c r="J41" s="144">
        <v>14939.268749999999</v>
      </c>
      <c r="K41" s="143" t="s">
        <v>43</v>
      </c>
      <c r="L41" s="142"/>
    </row>
    <row r="42" spans="1:12" x14ac:dyDescent="0.25">
      <c r="A42" s="143"/>
      <c r="B42" s="146">
        <f t="shared" si="0"/>
        <v>0</v>
      </c>
      <c r="C42" s="143" t="s">
        <v>320</v>
      </c>
      <c r="D42" s="143"/>
      <c r="E42" s="143" t="s">
        <v>319</v>
      </c>
      <c r="F42" s="143"/>
      <c r="G42" s="143"/>
      <c r="H42" s="145">
        <v>12</v>
      </c>
      <c r="I42" s="143" t="s">
        <v>319</v>
      </c>
      <c r="J42" s="144">
        <v>14939.268749999999</v>
      </c>
      <c r="K42" s="143" t="s">
        <v>43</v>
      </c>
      <c r="L42" s="142"/>
    </row>
    <row r="43" spans="1:12" x14ac:dyDescent="0.25">
      <c r="A43" s="143"/>
      <c r="B43" s="146">
        <f t="shared" si="0"/>
        <v>0</v>
      </c>
      <c r="C43" s="143" t="s">
        <v>320</v>
      </c>
      <c r="D43" s="143"/>
      <c r="E43" s="143" t="s">
        <v>319</v>
      </c>
      <c r="F43" s="143"/>
      <c r="G43" s="143"/>
      <c r="H43" s="145">
        <v>12</v>
      </c>
      <c r="I43" s="143" t="s">
        <v>319</v>
      </c>
      <c r="J43" s="144">
        <v>14939.268749999999</v>
      </c>
      <c r="K43" s="143" t="s">
        <v>43</v>
      </c>
      <c r="L43" s="142"/>
    </row>
    <row r="44" spans="1:12" x14ac:dyDescent="0.25">
      <c r="A44" s="143"/>
      <c r="B44" s="146">
        <f t="shared" si="0"/>
        <v>0</v>
      </c>
      <c r="C44" s="143" t="s">
        <v>320</v>
      </c>
      <c r="D44" s="143"/>
      <c r="E44" s="143" t="s">
        <v>319</v>
      </c>
      <c r="F44" s="143"/>
      <c r="G44" s="143"/>
      <c r="H44" s="145">
        <v>12</v>
      </c>
      <c r="I44" s="143" t="s">
        <v>319</v>
      </c>
      <c r="J44" s="144">
        <v>14939.268749999999</v>
      </c>
      <c r="K44" s="143" t="s">
        <v>43</v>
      </c>
      <c r="L44" s="142"/>
    </row>
    <row r="45" spans="1:12" x14ac:dyDescent="0.25">
      <c r="A45" s="143"/>
      <c r="B45" s="146">
        <f t="shared" si="0"/>
        <v>0</v>
      </c>
      <c r="C45" s="143" t="s">
        <v>320</v>
      </c>
      <c r="D45" s="143"/>
      <c r="E45" s="143" t="s">
        <v>319</v>
      </c>
      <c r="F45" s="143"/>
      <c r="G45" s="143"/>
      <c r="H45" s="145">
        <v>12</v>
      </c>
      <c r="I45" s="143" t="s">
        <v>319</v>
      </c>
      <c r="J45" s="144">
        <v>14939.268749999999</v>
      </c>
      <c r="K45" s="143" t="s">
        <v>43</v>
      </c>
      <c r="L45" s="142"/>
    </row>
    <row r="46" spans="1:12" x14ac:dyDescent="0.25">
      <c r="A46" s="143"/>
      <c r="B46" s="146">
        <f t="shared" si="0"/>
        <v>0</v>
      </c>
      <c r="C46" s="143" t="s">
        <v>320</v>
      </c>
      <c r="D46" s="143"/>
      <c r="E46" s="143" t="s">
        <v>319</v>
      </c>
      <c r="F46" s="143"/>
      <c r="G46" s="143"/>
      <c r="H46" s="145">
        <v>12</v>
      </c>
      <c r="I46" s="143" t="s">
        <v>319</v>
      </c>
      <c r="J46" s="144">
        <v>14939.268749999999</v>
      </c>
      <c r="K46" s="143" t="s">
        <v>43</v>
      </c>
      <c r="L46" s="142"/>
    </row>
    <row r="47" spans="1:12" x14ac:dyDescent="0.25">
      <c r="A47" s="143"/>
      <c r="B47" s="146">
        <f t="shared" si="0"/>
        <v>0</v>
      </c>
      <c r="C47" s="143" t="s">
        <v>320</v>
      </c>
      <c r="D47" s="143"/>
      <c r="E47" s="143" t="s">
        <v>319</v>
      </c>
      <c r="F47" s="143"/>
      <c r="G47" s="143"/>
      <c r="H47" s="145">
        <v>12</v>
      </c>
      <c r="I47" s="143" t="s">
        <v>319</v>
      </c>
      <c r="J47" s="144">
        <v>14939.268749999999</v>
      </c>
      <c r="K47" s="143" t="s">
        <v>43</v>
      </c>
      <c r="L47" s="142"/>
    </row>
    <row r="48" spans="1:12" x14ac:dyDescent="0.25">
      <c r="A48" s="143"/>
      <c r="B48" s="146">
        <f t="shared" si="0"/>
        <v>0</v>
      </c>
      <c r="C48" s="143" t="s">
        <v>320</v>
      </c>
      <c r="D48" s="143"/>
      <c r="E48" s="143" t="s">
        <v>319</v>
      </c>
      <c r="F48" s="143"/>
      <c r="G48" s="143"/>
      <c r="H48" s="145">
        <v>12</v>
      </c>
      <c r="I48" s="143" t="s">
        <v>319</v>
      </c>
      <c r="J48" s="144">
        <v>14939.268749999999</v>
      </c>
      <c r="K48" s="143" t="s">
        <v>43</v>
      </c>
      <c r="L48" s="142"/>
    </row>
    <row r="49" spans="1:12" x14ac:dyDescent="0.25">
      <c r="A49" s="143"/>
      <c r="B49" s="146">
        <f t="shared" si="0"/>
        <v>0</v>
      </c>
      <c r="C49" s="143" t="s">
        <v>320</v>
      </c>
      <c r="D49" s="143"/>
      <c r="E49" s="143" t="s">
        <v>319</v>
      </c>
      <c r="F49" s="143"/>
      <c r="G49" s="143"/>
      <c r="H49" s="145">
        <v>12</v>
      </c>
      <c r="I49" s="143" t="s">
        <v>319</v>
      </c>
      <c r="J49" s="144">
        <v>14939.268749999999</v>
      </c>
      <c r="K49" s="143" t="s">
        <v>43</v>
      </c>
      <c r="L49" s="142"/>
    </row>
    <row r="50" spans="1:12" x14ac:dyDescent="0.25">
      <c r="A50" s="143"/>
      <c r="B50" s="146">
        <f t="shared" si="0"/>
        <v>0</v>
      </c>
      <c r="C50" s="143" t="s">
        <v>320</v>
      </c>
      <c r="D50" s="143"/>
      <c r="E50" s="143" t="s">
        <v>319</v>
      </c>
      <c r="F50" s="143"/>
      <c r="G50" s="143"/>
      <c r="H50" s="145">
        <v>12</v>
      </c>
      <c r="I50" s="143" t="s">
        <v>319</v>
      </c>
      <c r="J50" s="144">
        <v>14939.268749999999</v>
      </c>
      <c r="K50" s="143" t="s">
        <v>43</v>
      </c>
      <c r="L50" s="142"/>
    </row>
    <row r="51" spans="1:12" x14ac:dyDescent="0.25">
      <c r="A51" s="143"/>
      <c r="B51" s="146">
        <f t="shared" ref="B51:B82" si="1">((D51*F51)*H51*J51)-L51</f>
        <v>0</v>
      </c>
      <c r="C51" s="143" t="s">
        <v>320</v>
      </c>
      <c r="D51" s="143"/>
      <c r="E51" s="143" t="s">
        <v>319</v>
      </c>
      <c r="F51" s="143"/>
      <c r="G51" s="143"/>
      <c r="H51" s="145">
        <v>12</v>
      </c>
      <c r="I51" s="143" t="s">
        <v>319</v>
      </c>
      <c r="J51" s="144">
        <v>14939.268749999999</v>
      </c>
      <c r="K51" s="143" t="s">
        <v>43</v>
      </c>
      <c r="L51" s="142"/>
    </row>
    <row r="52" spans="1:12" x14ac:dyDescent="0.25">
      <c r="A52" s="143"/>
      <c r="B52" s="146">
        <f t="shared" si="1"/>
        <v>0</v>
      </c>
      <c r="C52" s="143" t="s">
        <v>320</v>
      </c>
      <c r="D52" s="143"/>
      <c r="E52" s="143" t="s">
        <v>319</v>
      </c>
      <c r="F52" s="143"/>
      <c r="G52" s="143"/>
      <c r="H52" s="145">
        <v>12</v>
      </c>
      <c r="I52" s="143" t="s">
        <v>319</v>
      </c>
      <c r="J52" s="144">
        <v>14939.268749999999</v>
      </c>
      <c r="K52" s="143" t="s">
        <v>43</v>
      </c>
      <c r="L52" s="142"/>
    </row>
    <row r="53" spans="1:12" x14ac:dyDescent="0.25">
      <c r="A53" s="143"/>
      <c r="B53" s="146">
        <f t="shared" si="1"/>
        <v>0</v>
      </c>
      <c r="C53" s="143" t="s">
        <v>320</v>
      </c>
      <c r="D53" s="143"/>
      <c r="E53" s="143" t="s">
        <v>319</v>
      </c>
      <c r="F53" s="143"/>
      <c r="G53" s="143"/>
      <c r="H53" s="145">
        <v>12</v>
      </c>
      <c r="I53" s="143" t="s">
        <v>319</v>
      </c>
      <c r="J53" s="144">
        <v>14939.268749999999</v>
      </c>
      <c r="K53" s="143" t="s">
        <v>43</v>
      </c>
      <c r="L53" s="142"/>
    </row>
    <row r="54" spans="1:12" x14ac:dyDescent="0.25">
      <c r="A54" s="143"/>
      <c r="B54" s="146">
        <f t="shared" si="1"/>
        <v>0</v>
      </c>
      <c r="C54" s="143" t="s">
        <v>320</v>
      </c>
      <c r="D54" s="143"/>
      <c r="E54" s="143" t="s">
        <v>319</v>
      </c>
      <c r="F54" s="143"/>
      <c r="G54" s="143"/>
      <c r="H54" s="145">
        <v>12</v>
      </c>
      <c r="I54" s="143" t="s">
        <v>319</v>
      </c>
      <c r="J54" s="144">
        <v>14939.268749999999</v>
      </c>
      <c r="K54" s="143" t="s">
        <v>43</v>
      </c>
      <c r="L54" s="142"/>
    </row>
    <row r="55" spans="1:12" x14ac:dyDescent="0.25">
      <c r="A55" s="143"/>
      <c r="B55" s="146">
        <f t="shared" si="1"/>
        <v>0</v>
      </c>
      <c r="C55" s="143" t="s">
        <v>320</v>
      </c>
      <c r="D55" s="143"/>
      <c r="E55" s="143" t="s">
        <v>319</v>
      </c>
      <c r="F55" s="143"/>
      <c r="G55" s="143"/>
      <c r="H55" s="145">
        <v>12</v>
      </c>
      <c r="I55" s="143" t="s">
        <v>319</v>
      </c>
      <c r="J55" s="144">
        <v>14939.268749999999</v>
      </c>
      <c r="K55" s="143" t="s">
        <v>43</v>
      </c>
      <c r="L55" s="142"/>
    </row>
    <row r="56" spans="1:12" x14ac:dyDescent="0.25">
      <c r="A56" s="143"/>
      <c r="B56" s="146">
        <f t="shared" si="1"/>
        <v>0</v>
      </c>
      <c r="C56" s="143" t="s">
        <v>320</v>
      </c>
      <c r="D56" s="143"/>
      <c r="E56" s="143" t="s">
        <v>319</v>
      </c>
      <c r="F56" s="143"/>
      <c r="G56" s="143"/>
      <c r="H56" s="145">
        <v>12</v>
      </c>
      <c r="I56" s="143" t="s">
        <v>319</v>
      </c>
      <c r="J56" s="144">
        <v>14939.268749999999</v>
      </c>
      <c r="K56" s="143" t="s">
        <v>43</v>
      </c>
      <c r="L56" s="142"/>
    </row>
    <row r="57" spans="1:12" x14ac:dyDescent="0.25">
      <c r="A57" s="143"/>
      <c r="B57" s="146">
        <f t="shared" si="1"/>
        <v>0</v>
      </c>
      <c r="C57" s="143" t="s">
        <v>320</v>
      </c>
      <c r="D57" s="143"/>
      <c r="E57" s="143" t="s">
        <v>319</v>
      </c>
      <c r="F57" s="143"/>
      <c r="G57" s="143"/>
      <c r="H57" s="145">
        <v>12</v>
      </c>
      <c r="I57" s="143" t="s">
        <v>319</v>
      </c>
      <c r="J57" s="144">
        <v>14939.268749999999</v>
      </c>
      <c r="K57" s="143" t="s">
        <v>43</v>
      </c>
      <c r="L57" s="142"/>
    </row>
    <row r="58" spans="1:12" x14ac:dyDescent="0.25">
      <c r="A58" s="143"/>
      <c r="B58" s="146">
        <f t="shared" si="1"/>
        <v>0</v>
      </c>
      <c r="C58" s="143" t="s">
        <v>320</v>
      </c>
      <c r="D58" s="143"/>
      <c r="E58" s="143" t="s">
        <v>319</v>
      </c>
      <c r="F58" s="143"/>
      <c r="G58" s="143"/>
      <c r="H58" s="145">
        <v>12</v>
      </c>
      <c r="I58" s="143" t="s">
        <v>319</v>
      </c>
      <c r="J58" s="144">
        <v>14939.268749999999</v>
      </c>
      <c r="K58" s="143" t="s">
        <v>43</v>
      </c>
      <c r="L58" s="142"/>
    </row>
    <row r="59" spans="1:12" x14ac:dyDescent="0.25">
      <c r="A59" s="143"/>
      <c r="B59" s="146">
        <f t="shared" si="1"/>
        <v>0</v>
      </c>
      <c r="C59" s="143" t="s">
        <v>320</v>
      </c>
      <c r="D59" s="143"/>
      <c r="E59" s="143" t="s">
        <v>319</v>
      </c>
      <c r="F59" s="143"/>
      <c r="G59" s="143"/>
      <c r="H59" s="145">
        <v>12</v>
      </c>
      <c r="I59" s="143" t="s">
        <v>319</v>
      </c>
      <c r="J59" s="144">
        <v>14939.268749999999</v>
      </c>
      <c r="K59" s="143" t="s">
        <v>43</v>
      </c>
      <c r="L59" s="142"/>
    </row>
    <row r="60" spans="1:12" x14ac:dyDescent="0.25">
      <c r="A60" s="143"/>
      <c r="B60" s="146">
        <f t="shared" si="1"/>
        <v>0</v>
      </c>
      <c r="C60" s="143" t="s">
        <v>320</v>
      </c>
      <c r="D60" s="143"/>
      <c r="E60" s="143" t="s">
        <v>319</v>
      </c>
      <c r="F60" s="143"/>
      <c r="G60" s="143"/>
      <c r="H60" s="145">
        <v>12</v>
      </c>
      <c r="I60" s="143" t="s">
        <v>319</v>
      </c>
      <c r="J60" s="144">
        <v>14939.268749999999</v>
      </c>
      <c r="K60" s="143" t="s">
        <v>43</v>
      </c>
      <c r="L60" s="142"/>
    </row>
    <row r="61" spans="1:12" x14ac:dyDescent="0.25">
      <c r="A61" s="143"/>
      <c r="B61" s="146">
        <f t="shared" si="1"/>
        <v>0</v>
      </c>
      <c r="C61" s="143" t="s">
        <v>320</v>
      </c>
      <c r="D61" s="143"/>
      <c r="E61" s="143" t="s">
        <v>319</v>
      </c>
      <c r="F61" s="143"/>
      <c r="G61" s="143"/>
      <c r="H61" s="145">
        <v>12</v>
      </c>
      <c r="I61" s="143" t="s">
        <v>319</v>
      </c>
      <c r="J61" s="144">
        <v>14939.268749999999</v>
      </c>
      <c r="K61" s="143" t="s">
        <v>43</v>
      </c>
      <c r="L61" s="142"/>
    </row>
    <row r="62" spans="1:12" x14ac:dyDescent="0.25">
      <c r="A62" s="143"/>
      <c r="B62" s="146">
        <f t="shared" si="1"/>
        <v>0</v>
      </c>
      <c r="C62" s="143" t="s">
        <v>320</v>
      </c>
      <c r="D62" s="143"/>
      <c r="E62" s="143" t="s">
        <v>319</v>
      </c>
      <c r="F62" s="143"/>
      <c r="G62" s="143"/>
      <c r="H62" s="145">
        <v>12</v>
      </c>
      <c r="I62" s="143" t="s">
        <v>319</v>
      </c>
      <c r="J62" s="144">
        <v>14939.268749999999</v>
      </c>
      <c r="K62" s="143" t="s">
        <v>43</v>
      </c>
      <c r="L62" s="142"/>
    </row>
    <row r="63" spans="1:12" x14ac:dyDescent="0.25">
      <c r="A63" s="143"/>
      <c r="B63" s="146">
        <f t="shared" si="1"/>
        <v>0</v>
      </c>
      <c r="C63" s="143" t="s">
        <v>320</v>
      </c>
      <c r="D63" s="143"/>
      <c r="E63" s="143" t="s">
        <v>319</v>
      </c>
      <c r="F63" s="143"/>
      <c r="G63" s="143"/>
      <c r="H63" s="145">
        <v>12</v>
      </c>
      <c r="I63" s="143" t="s">
        <v>319</v>
      </c>
      <c r="J63" s="144">
        <v>14939.268749999999</v>
      </c>
      <c r="K63" s="143" t="s">
        <v>43</v>
      </c>
      <c r="L63" s="142"/>
    </row>
    <row r="64" spans="1:12" x14ac:dyDescent="0.25">
      <c r="A64" s="143"/>
      <c r="B64" s="146">
        <f t="shared" si="1"/>
        <v>0</v>
      </c>
      <c r="C64" s="143" t="s">
        <v>320</v>
      </c>
      <c r="D64" s="143"/>
      <c r="E64" s="143" t="s">
        <v>319</v>
      </c>
      <c r="F64" s="143"/>
      <c r="G64" s="143"/>
      <c r="H64" s="145">
        <v>12</v>
      </c>
      <c r="I64" s="143" t="s">
        <v>319</v>
      </c>
      <c r="J64" s="144">
        <v>14939.268749999999</v>
      </c>
      <c r="K64" s="143" t="s">
        <v>43</v>
      </c>
      <c r="L64" s="142"/>
    </row>
    <row r="65" spans="1:12" x14ac:dyDescent="0.25">
      <c r="A65" s="143"/>
      <c r="B65" s="146">
        <f t="shared" si="1"/>
        <v>0</v>
      </c>
      <c r="C65" s="143" t="s">
        <v>320</v>
      </c>
      <c r="D65" s="143"/>
      <c r="E65" s="143" t="s">
        <v>319</v>
      </c>
      <c r="F65" s="143"/>
      <c r="G65" s="143"/>
      <c r="H65" s="145">
        <v>12</v>
      </c>
      <c r="I65" s="143" t="s">
        <v>319</v>
      </c>
      <c r="J65" s="144">
        <v>14939.268749999999</v>
      </c>
      <c r="K65" s="143" t="s">
        <v>43</v>
      </c>
      <c r="L65" s="142"/>
    </row>
    <row r="66" spans="1:12" x14ac:dyDescent="0.25">
      <c r="A66" s="143"/>
      <c r="B66" s="146">
        <f t="shared" si="1"/>
        <v>0</v>
      </c>
      <c r="C66" s="143" t="s">
        <v>320</v>
      </c>
      <c r="D66" s="143"/>
      <c r="E66" s="143" t="s">
        <v>319</v>
      </c>
      <c r="F66" s="143"/>
      <c r="G66" s="143"/>
      <c r="H66" s="145">
        <v>12</v>
      </c>
      <c r="I66" s="143" t="s">
        <v>319</v>
      </c>
      <c r="J66" s="144">
        <v>14939.268749999999</v>
      </c>
      <c r="K66" s="143" t="s">
        <v>43</v>
      </c>
      <c r="L66" s="142"/>
    </row>
    <row r="67" spans="1:12" x14ac:dyDescent="0.25">
      <c r="A67" s="143"/>
      <c r="B67" s="146">
        <f t="shared" si="1"/>
        <v>0</v>
      </c>
      <c r="C67" s="143" t="s">
        <v>320</v>
      </c>
      <c r="D67" s="143"/>
      <c r="E67" s="143" t="s">
        <v>319</v>
      </c>
      <c r="F67" s="143"/>
      <c r="G67" s="143"/>
      <c r="H67" s="145">
        <v>12</v>
      </c>
      <c r="I67" s="143" t="s">
        <v>319</v>
      </c>
      <c r="J67" s="144">
        <v>14939.268749999999</v>
      </c>
      <c r="K67" s="143" t="s">
        <v>43</v>
      </c>
      <c r="L67" s="142"/>
    </row>
    <row r="68" spans="1:12" x14ac:dyDescent="0.25">
      <c r="A68" s="143"/>
      <c r="B68" s="146">
        <f t="shared" si="1"/>
        <v>0</v>
      </c>
      <c r="C68" s="143" t="s">
        <v>320</v>
      </c>
      <c r="D68" s="143"/>
      <c r="E68" s="143" t="s">
        <v>319</v>
      </c>
      <c r="F68" s="143"/>
      <c r="G68" s="143"/>
      <c r="H68" s="145">
        <v>12</v>
      </c>
      <c r="I68" s="143" t="s">
        <v>319</v>
      </c>
      <c r="J68" s="144">
        <v>14939.268749999999</v>
      </c>
      <c r="K68" s="143" t="s">
        <v>43</v>
      </c>
      <c r="L68" s="142"/>
    </row>
    <row r="69" spans="1:12" x14ac:dyDescent="0.25">
      <c r="A69" s="143"/>
      <c r="B69" s="146">
        <f t="shared" si="1"/>
        <v>0</v>
      </c>
      <c r="C69" s="143" t="s">
        <v>320</v>
      </c>
      <c r="D69" s="143"/>
      <c r="E69" s="143" t="s">
        <v>319</v>
      </c>
      <c r="F69" s="143"/>
      <c r="G69" s="143"/>
      <c r="H69" s="145">
        <v>12</v>
      </c>
      <c r="I69" s="143" t="s">
        <v>319</v>
      </c>
      <c r="J69" s="144">
        <v>14939.268749999999</v>
      </c>
      <c r="K69" s="143" t="s">
        <v>43</v>
      </c>
      <c r="L69" s="142"/>
    </row>
    <row r="70" spans="1:12" x14ac:dyDescent="0.25">
      <c r="A70" s="143"/>
      <c r="B70" s="146">
        <f t="shared" si="1"/>
        <v>0</v>
      </c>
      <c r="C70" s="143" t="s">
        <v>320</v>
      </c>
      <c r="D70" s="143"/>
      <c r="E70" s="143" t="s">
        <v>319</v>
      </c>
      <c r="F70" s="143"/>
      <c r="G70" s="143"/>
      <c r="H70" s="145">
        <v>12</v>
      </c>
      <c r="I70" s="143" t="s">
        <v>319</v>
      </c>
      <c r="J70" s="144">
        <v>14939.268749999999</v>
      </c>
      <c r="K70" s="143" t="s">
        <v>43</v>
      </c>
      <c r="L70" s="142"/>
    </row>
    <row r="71" spans="1:12" x14ac:dyDescent="0.25">
      <c r="A71" s="143"/>
      <c r="B71" s="146">
        <f t="shared" si="1"/>
        <v>0</v>
      </c>
      <c r="C71" s="143" t="s">
        <v>320</v>
      </c>
      <c r="D71" s="143"/>
      <c r="E71" s="143" t="s">
        <v>319</v>
      </c>
      <c r="F71" s="143"/>
      <c r="G71" s="143"/>
      <c r="H71" s="145">
        <v>12</v>
      </c>
      <c r="I71" s="143" t="s">
        <v>319</v>
      </c>
      <c r="J71" s="144">
        <v>14939.268749999999</v>
      </c>
      <c r="K71" s="143" t="s">
        <v>43</v>
      </c>
      <c r="L71" s="142"/>
    </row>
    <row r="72" spans="1:12" x14ac:dyDescent="0.25">
      <c r="A72" s="143"/>
      <c r="B72" s="146">
        <f t="shared" si="1"/>
        <v>0</v>
      </c>
      <c r="C72" s="143" t="s">
        <v>320</v>
      </c>
      <c r="D72" s="143"/>
      <c r="E72" s="143" t="s">
        <v>319</v>
      </c>
      <c r="F72" s="143"/>
      <c r="G72" s="143"/>
      <c r="H72" s="145">
        <v>12</v>
      </c>
      <c r="I72" s="143" t="s">
        <v>319</v>
      </c>
      <c r="J72" s="144">
        <v>14939.268749999999</v>
      </c>
      <c r="K72" s="143" t="s">
        <v>43</v>
      </c>
      <c r="L72" s="142"/>
    </row>
    <row r="73" spans="1:12" x14ac:dyDescent="0.25">
      <c r="A73" s="143"/>
      <c r="B73" s="146">
        <f t="shared" si="1"/>
        <v>0</v>
      </c>
      <c r="C73" s="143" t="s">
        <v>320</v>
      </c>
      <c r="D73" s="143"/>
      <c r="E73" s="143" t="s">
        <v>319</v>
      </c>
      <c r="F73" s="143"/>
      <c r="G73" s="143"/>
      <c r="H73" s="145">
        <v>12</v>
      </c>
      <c r="I73" s="143" t="s">
        <v>319</v>
      </c>
      <c r="J73" s="144">
        <v>14939.268749999999</v>
      </c>
      <c r="K73" s="143" t="s">
        <v>43</v>
      </c>
      <c r="L73" s="142"/>
    </row>
    <row r="74" spans="1:12" x14ac:dyDescent="0.25">
      <c r="A74" s="143"/>
      <c r="B74" s="146">
        <f t="shared" si="1"/>
        <v>0</v>
      </c>
      <c r="C74" s="143" t="s">
        <v>320</v>
      </c>
      <c r="D74" s="143"/>
      <c r="E74" s="143" t="s">
        <v>319</v>
      </c>
      <c r="F74" s="143"/>
      <c r="G74" s="143"/>
      <c r="H74" s="145">
        <v>12</v>
      </c>
      <c r="I74" s="143" t="s">
        <v>319</v>
      </c>
      <c r="J74" s="144">
        <v>14939.268749999999</v>
      </c>
      <c r="K74" s="143" t="s">
        <v>43</v>
      </c>
      <c r="L74" s="142"/>
    </row>
    <row r="75" spans="1:12" x14ac:dyDescent="0.25">
      <c r="A75" s="143"/>
      <c r="B75" s="146">
        <f t="shared" si="1"/>
        <v>0</v>
      </c>
      <c r="C75" s="143" t="s">
        <v>320</v>
      </c>
      <c r="D75" s="143"/>
      <c r="E75" s="143" t="s">
        <v>319</v>
      </c>
      <c r="F75" s="143"/>
      <c r="G75" s="143"/>
      <c r="H75" s="145">
        <v>12</v>
      </c>
      <c r="I75" s="143" t="s">
        <v>319</v>
      </c>
      <c r="J75" s="144">
        <v>14939.268749999999</v>
      </c>
      <c r="K75" s="143" t="s">
        <v>43</v>
      </c>
      <c r="L75" s="142"/>
    </row>
    <row r="76" spans="1:12" x14ac:dyDescent="0.25">
      <c r="A76" s="143"/>
      <c r="B76" s="146">
        <f t="shared" si="1"/>
        <v>0</v>
      </c>
      <c r="C76" s="143" t="s">
        <v>320</v>
      </c>
      <c r="D76" s="143"/>
      <c r="E76" s="143" t="s">
        <v>319</v>
      </c>
      <c r="F76" s="143"/>
      <c r="G76" s="143"/>
      <c r="H76" s="145">
        <v>12</v>
      </c>
      <c r="I76" s="143" t="s">
        <v>319</v>
      </c>
      <c r="J76" s="144">
        <v>14939.268749999999</v>
      </c>
      <c r="K76" s="143" t="s">
        <v>43</v>
      </c>
      <c r="L76" s="142"/>
    </row>
    <row r="77" spans="1:12" x14ac:dyDescent="0.25">
      <c r="A77" s="143"/>
      <c r="B77" s="146">
        <f t="shared" si="1"/>
        <v>0</v>
      </c>
      <c r="C77" s="143" t="s">
        <v>320</v>
      </c>
      <c r="D77" s="143"/>
      <c r="E77" s="143" t="s">
        <v>319</v>
      </c>
      <c r="F77" s="143"/>
      <c r="G77" s="143"/>
      <c r="H77" s="145">
        <v>12</v>
      </c>
      <c r="I77" s="143" t="s">
        <v>319</v>
      </c>
      <c r="J77" s="144">
        <v>14939.268749999999</v>
      </c>
      <c r="K77" s="143" t="s">
        <v>43</v>
      </c>
      <c r="L77" s="142"/>
    </row>
    <row r="78" spans="1:12" x14ac:dyDescent="0.25">
      <c r="A78" s="143"/>
      <c r="B78" s="146">
        <f t="shared" si="1"/>
        <v>0</v>
      </c>
      <c r="C78" s="143" t="s">
        <v>320</v>
      </c>
      <c r="D78" s="143"/>
      <c r="E78" s="143" t="s">
        <v>319</v>
      </c>
      <c r="F78" s="143"/>
      <c r="G78" s="143"/>
      <c r="H78" s="145">
        <v>12</v>
      </c>
      <c r="I78" s="143" t="s">
        <v>319</v>
      </c>
      <c r="J78" s="144">
        <v>14939.268749999999</v>
      </c>
      <c r="K78" s="143" t="s">
        <v>43</v>
      </c>
      <c r="L78" s="142"/>
    </row>
    <row r="79" spans="1:12" x14ac:dyDescent="0.25">
      <c r="A79" s="143"/>
      <c r="B79" s="146">
        <f t="shared" si="1"/>
        <v>0</v>
      </c>
      <c r="C79" s="143" t="s">
        <v>320</v>
      </c>
      <c r="D79" s="143"/>
      <c r="E79" s="143" t="s">
        <v>319</v>
      </c>
      <c r="F79" s="143"/>
      <c r="G79" s="143"/>
      <c r="H79" s="145">
        <v>12</v>
      </c>
      <c r="I79" s="143" t="s">
        <v>319</v>
      </c>
      <c r="J79" s="144">
        <v>14939.268749999999</v>
      </c>
      <c r="K79" s="143" t="s">
        <v>43</v>
      </c>
      <c r="L79" s="142"/>
    </row>
    <row r="80" spans="1:12" x14ac:dyDescent="0.25">
      <c r="A80" s="143"/>
      <c r="B80" s="146">
        <f t="shared" si="1"/>
        <v>0</v>
      </c>
      <c r="C80" s="143" t="s">
        <v>320</v>
      </c>
      <c r="D80" s="143"/>
      <c r="E80" s="143" t="s">
        <v>319</v>
      </c>
      <c r="F80" s="143"/>
      <c r="G80" s="143"/>
      <c r="H80" s="145">
        <v>12</v>
      </c>
      <c r="I80" s="143" t="s">
        <v>319</v>
      </c>
      <c r="J80" s="144">
        <v>14939.268749999999</v>
      </c>
      <c r="K80" s="143" t="s">
        <v>43</v>
      </c>
      <c r="L80" s="142"/>
    </row>
    <row r="81" spans="1:12" x14ac:dyDescent="0.25">
      <c r="A81" s="143"/>
      <c r="B81" s="146">
        <f t="shared" si="1"/>
        <v>0</v>
      </c>
      <c r="C81" s="143" t="s">
        <v>320</v>
      </c>
      <c r="D81" s="143"/>
      <c r="E81" s="143" t="s">
        <v>319</v>
      </c>
      <c r="F81" s="143"/>
      <c r="G81" s="143"/>
      <c r="H81" s="145">
        <v>12</v>
      </c>
      <c r="I81" s="143" t="s">
        <v>319</v>
      </c>
      <c r="J81" s="144">
        <v>14939.268749999999</v>
      </c>
      <c r="K81" s="143" t="s">
        <v>43</v>
      </c>
      <c r="L81" s="142"/>
    </row>
    <row r="82" spans="1:12" x14ac:dyDescent="0.25">
      <c r="A82" s="143"/>
      <c r="B82" s="146">
        <f t="shared" si="1"/>
        <v>0</v>
      </c>
      <c r="C82" s="143" t="s">
        <v>320</v>
      </c>
      <c r="D82" s="143"/>
      <c r="E82" s="143" t="s">
        <v>319</v>
      </c>
      <c r="F82" s="143"/>
      <c r="G82" s="143"/>
      <c r="H82" s="145">
        <v>12</v>
      </c>
      <c r="I82" s="143" t="s">
        <v>319</v>
      </c>
      <c r="J82" s="144">
        <v>14939.268749999999</v>
      </c>
      <c r="K82" s="143" t="s">
        <v>43</v>
      </c>
      <c r="L82" s="142"/>
    </row>
    <row r="83" spans="1:12" x14ac:dyDescent="0.25">
      <c r="A83" s="143"/>
      <c r="B83" s="146">
        <f t="shared" ref="B83:B114" si="2">((D83*F83)*H83*J83)-L83</f>
        <v>0</v>
      </c>
      <c r="C83" s="143" t="s">
        <v>320</v>
      </c>
      <c r="D83" s="143"/>
      <c r="E83" s="143" t="s">
        <v>319</v>
      </c>
      <c r="F83" s="143"/>
      <c r="G83" s="143"/>
      <c r="H83" s="145">
        <v>12</v>
      </c>
      <c r="I83" s="143" t="s">
        <v>319</v>
      </c>
      <c r="J83" s="144">
        <v>14939.268749999999</v>
      </c>
      <c r="K83" s="143" t="s">
        <v>43</v>
      </c>
      <c r="L83" s="142"/>
    </row>
    <row r="84" spans="1:12" x14ac:dyDescent="0.25">
      <c r="A84" s="143"/>
      <c r="B84" s="146">
        <f t="shared" si="2"/>
        <v>0</v>
      </c>
      <c r="C84" s="143" t="s">
        <v>320</v>
      </c>
      <c r="D84" s="143"/>
      <c r="E84" s="143" t="s">
        <v>319</v>
      </c>
      <c r="F84" s="143"/>
      <c r="G84" s="143"/>
      <c r="H84" s="145">
        <v>12</v>
      </c>
      <c r="I84" s="143" t="s">
        <v>319</v>
      </c>
      <c r="J84" s="144">
        <v>14939.268749999999</v>
      </c>
      <c r="K84" s="143" t="s">
        <v>43</v>
      </c>
      <c r="L84" s="142"/>
    </row>
    <row r="85" spans="1:12" x14ac:dyDescent="0.25">
      <c r="A85" s="143"/>
      <c r="B85" s="146">
        <f t="shared" si="2"/>
        <v>0</v>
      </c>
      <c r="C85" s="143" t="s">
        <v>320</v>
      </c>
      <c r="D85" s="143"/>
      <c r="E85" s="143" t="s">
        <v>319</v>
      </c>
      <c r="F85" s="143"/>
      <c r="G85" s="143"/>
      <c r="H85" s="145">
        <v>12</v>
      </c>
      <c r="I85" s="143" t="s">
        <v>319</v>
      </c>
      <c r="J85" s="144">
        <v>14939.268749999999</v>
      </c>
      <c r="K85" s="143" t="s">
        <v>43</v>
      </c>
      <c r="L85" s="142"/>
    </row>
    <row r="86" spans="1:12" x14ac:dyDescent="0.25">
      <c r="A86" s="143"/>
      <c r="B86" s="146">
        <f t="shared" si="2"/>
        <v>0</v>
      </c>
      <c r="C86" s="143" t="s">
        <v>320</v>
      </c>
      <c r="D86" s="143"/>
      <c r="E86" s="143" t="s">
        <v>319</v>
      </c>
      <c r="F86" s="143"/>
      <c r="G86" s="143"/>
      <c r="H86" s="145">
        <v>12</v>
      </c>
      <c r="I86" s="143" t="s">
        <v>319</v>
      </c>
      <c r="J86" s="144">
        <v>14939.268749999999</v>
      </c>
      <c r="K86" s="143" t="s">
        <v>43</v>
      </c>
      <c r="L86" s="142"/>
    </row>
    <row r="87" spans="1:12" x14ac:dyDescent="0.25">
      <c r="A87" s="143"/>
      <c r="B87" s="146">
        <f t="shared" si="2"/>
        <v>0</v>
      </c>
      <c r="C87" s="143" t="s">
        <v>320</v>
      </c>
      <c r="D87" s="143"/>
      <c r="E87" s="143" t="s">
        <v>319</v>
      </c>
      <c r="F87" s="143"/>
      <c r="G87" s="143"/>
      <c r="H87" s="145">
        <v>12</v>
      </c>
      <c r="I87" s="143" t="s">
        <v>319</v>
      </c>
      <c r="J87" s="144">
        <v>14939.268749999999</v>
      </c>
      <c r="K87" s="143" t="s">
        <v>43</v>
      </c>
      <c r="L87" s="142"/>
    </row>
    <row r="88" spans="1:12" x14ac:dyDescent="0.25">
      <c r="A88" s="143"/>
      <c r="B88" s="146">
        <f t="shared" si="2"/>
        <v>0</v>
      </c>
      <c r="C88" s="143" t="s">
        <v>320</v>
      </c>
      <c r="D88" s="143"/>
      <c r="E88" s="143" t="s">
        <v>319</v>
      </c>
      <c r="F88" s="143"/>
      <c r="G88" s="143"/>
      <c r="H88" s="145">
        <v>12</v>
      </c>
      <c r="I88" s="143" t="s">
        <v>319</v>
      </c>
      <c r="J88" s="144">
        <v>14939.268749999999</v>
      </c>
      <c r="K88" s="143" t="s">
        <v>43</v>
      </c>
      <c r="L88" s="142"/>
    </row>
    <row r="89" spans="1:12" x14ac:dyDescent="0.25">
      <c r="A89" s="143"/>
      <c r="B89" s="146">
        <f t="shared" si="2"/>
        <v>0</v>
      </c>
      <c r="C89" s="143" t="s">
        <v>320</v>
      </c>
      <c r="D89" s="143"/>
      <c r="E89" s="143" t="s">
        <v>319</v>
      </c>
      <c r="F89" s="143"/>
      <c r="G89" s="143"/>
      <c r="H89" s="145">
        <v>12</v>
      </c>
      <c r="I89" s="143" t="s">
        <v>319</v>
      </c>
      <c r="J89" s="144">
        <v>14939.268749999999</v>
      </c>
      <c r="K89" s="143" t="s">
        <v>43</v>
      </c>
      <c r="L89" s="142"/>
    </row>
    <row r="90" spans="1:12" x14ac:dyDescent="0.25">
      <c r="A90" s="143"/>
      <c r="B90" s="146">
        <f t="shared" si="2"/>
        <v>0</v>
      </c>
      <c r="C90" s="143" t="s">
        <v>320</v>
      </c>
      <c r="D90" s="143"/>
      <c r="E90" s="143" t="s">
        <v>319</v>
      </c>
      <c r="F90" s="143"/>
      <c r="G90" s="143"/>
      <c r="H90" s="145">
        <v>12</v>
      </c>
      <c r="I90" s="143" t="s">
        <v>319</v>
      </c>
      <c r="J90" s="144">
        <v>14939.268749999999</v>
      </c>
      <c r="K90" s="143" t="s">
        <v>43</v>
      </c>
      <c r="L90" s="142"/>
    </row>
    <row r="91" spans="1:12" x14ac:dyDescent="0.25">
      <c r="A91" s="143"/>
      <c r="B91" s="146">
        <f t="shared" si="2"/>
        <v>0</v>
      </c>
      <c r="C91" s="143" t="s">
        <v>320</v>
      </c>
      <c r="D91" s="143"/>
      <c r="E91" s="143" t="s">
        <v>319</v>
      </c>
      <c r="F91" s="143"/>
      <c r="G91" s="143"/>
      <c r="H91" s="145">
        <v>12</v>
      </c>
      <c r="I91" s="143" t="s">
        <v>319</v>
      </c>
      <c r="J91" s="144">
        <v>14939.268749999999</v>
      </c>
      <c r="K91" s="143" t="s">
        <v>43</v>
      </c>
      <c r="L91" s="142"/>
    </row>
    <row r="92" spans="1:12" x14ac:dyDescent="0.25">
      <c r="A92" s="143"/>
      <c r="B92" s="146">
        <f t="shared" si="2"/>
        <v>0</v>
      </c>
      <c r="C92" s="143" t="s">
        <v>320</v>
      </c>
      <c r="D92" s="143"/>
      <c r="E92" s="143" t="s">
        <v>319</v>
      </c>
      <c r="F92" s="143"/>
      <c r="G92" s="143"/>
      <c r="H92" s="145">
        <v>12</v>
      </c>
      <c r="I92" s="143" t="s">
        <v>319</v>
      </c>
      <c r="J92" s="144">
        <v>14939.268749999999</v>
      </c>
      <c r="K92" s="143" t="s">
        <v>43</v>
      </c>
      <c r="L92" s="142"/>
    </row>
    <row r="93" spans="1:12" x14ac:dyDescent="0.25">
      <c r="A93" s="143"/>
      <c r="B93" s="146">
        <f t="shared" si="2"/>
        <v>0</v>
      </c>
      <c r="C93" s="143" t="s">
        <v>320</v>
      </c>
      <c r="D93" s="143"/>
      <c r="E93" s="143" t="s">
        <v>319</v>
      </c>
      <c r="F93" s="143"/>
      <c r="G93" s="143"/>
      <c r="H93" s="145">
        <v>12</v>
      </c>
      <c r="I93" s="143" t="s">
        <v>319</v>
      </c>
      <c r="J93" s="144">
        <v>14939.268749999999</v>
      </c>
      <c r="K93" s="143" t="s">
        <v>43</v>
      </c>
      <c r="L93" s="142"/>
    </row>
    <row r="94" spans="1:12" x14ac:dyDescent="0.25">
      <c r="A94" s="143"/>
      <c r="B94" s="146">
        <f t="shared" si="2"/>
        <v>0</v>
      </c>
      <c r="C94" s="143" t="s">
        <v>320</v>
      </c>
      <c r="D94" s="143"/>
      <c r="E94" s="143" t="s">
        <v>319</v>
      </c>
      <c r="F94" s="143"/>
      <c r="G94" s="143"/>
      <c r="H94" s="145">
        <v>12</v>
      </c>
      <c r="I94" s="143" t="s">
        <v>319</v>
      </c>
      <c r="J94" s="144">
        <v>14939.268749999999</v>
      </c>
      <c r="K94" s="143" t="s">
        <v>43</v>
      </c>
      <c r="L94" s="142"/>
    </row>
    <row r="95" spans="1:12" x14ac:dyDescent="0.25">
      <c r="A95" s="143"/>
      <c r="B95" s="146">
        <f t="shared" si="2"/>
        <v>0</v>
      </c>
      <c r="C95" s="143" t="s">
        <v>320</v>
      </c>
      <c r="D95" s="143"/>
      <c r="E95" s="143" t="s">
        <v>319</v>
      </c>
      <c r="F95" s="143"/>
      <c r="G95" s="143"/>
      <c r="H95" s="145">
        <v>12</v>
      </c>
      <c r="I95" s="143" t="s">
        <v>319</v>
      </c>
      <c r="J95" s="144">
        <v>14939.268749999999</v>
      </c>
      <c r="K95" s="143" t="s">
        <v>43</v>
      </c>
      <c r="L95" s="142"/>
    </row>
    <row r="96" spans="1:12" x14ac:dyDescent="0.25">
      <c r="A96" s="143"/>
      <c r="B96" s="146">
        <f t="shared" si="2"/>
        <v>0</v>
      </c>
      <c r="C96" s="143" t="s">
        <v>320</v>
      </c>
      <c r="D96" s="143"/>
      <c r="E96" s="143" t="s">
        <v>319</v>
      </c>
      <c r="F96" s="143"/>
      <c r="G96" s="143"/>
      <c r="H96" s="145">
        <v>12</v>
      </c>
      <c r="I96" s="143" t="s">
        <v>319</v>
      </c>
      <c r="J96" s="144">
        <v>14939.268749999999</v>
      </c>
      <c r="K96" s="143" t="s">
        <v>43</v>
      </c>
      <c r="L96" s="142"/>
    </row>
    <row r="97" spans="1:12" x14ac:dyDescent="0.25">
      <c r="A97" s="143"/>
      <c r="B97" s="146">
        <f t="shared" si="2"/>
        <v>0</v>
      </c>
      <c r="C97" s="143" t="s">
        <v>320</v>
      </c>
      <c r="D97" s="143"/>
      <c r="E97" s="143" t="s">
        <v>319</v>
      </c>
      <c r="F97" s="143"/>
      <c r="G97" s="143"/>
      <c r="H97" s="145">
        <v>12</v>
      </c>
      <c r="I97" s="143" t="s">
        <v>319</v>
      </c>
      <c r="J97" s="144">
        <v>14939.268749999999</v>
      </c>
      <c r="K97" s="143" t="s">
        <v>43</v>
      </c>
      <c r="L97" s="142"/>
    </row>
    <row r="98" spans="1:12" x14ac:dyDescent="0.25">
      <c r="A98" s="143"/>
      <c r="B98" s="146">
        <f t="shared" si="2"/>
        <v>0</v>
      </c>
      <c r="C98" s="143" t="s">
        <v>320</v>
      </c>
      <c r="D98" s="143"/>
      <c r="E98" s="143" t="s">
        <v>319</v>
      </c>
      <c r="F98" s="143"/>
      <c r="G98" s="143"/>
      <c r="H98" s="145">
        <v>12</v>
      </c>
      <c r="I98" s="143" t="s">
        <v>319</v>
      </c>
      <c r="J98" s="144">
        <v>14939.268749999999</v>
      </c>
      <c r="K98" s="143" t="s">
        <v>43</v>
      </c>
      <c r="L98" s="142"/>
    </row>
    <row r="99" spans="1:12" x14ac:dyDescent="0.25">
      <c r="A99" s="143"/>
      <c r="B99" s="146">
        <f t="shared" si="2"/>
        <v>0</v>
      </c>
      <c r="C99" s="143" t="s">
        <v>320</v>
      </c>
      <c r="D99" s="143"/>
      <c r="E99" s="143" t="s">
        <v>319</v>
      </c>
      <c r="F99" s="143"/>
      <c r="G99" s="143"/>
      <c r="H99" s="145">
        <v>12</v>
      </c>
      <c r="I99" s="143" t="s">
        <v>319</v>
      </c>
      <c r="J99" s="144">
        <v>14939.268749999999</v>
      </c>
      <c r="K99" s="143" t="s">
        <v>43</v>
      </c>
      <c r="L99" s="142"/>
    </row>
    <row r="100" spans="1:12" x14ac:dyDescent="0.25">
      <c r="A100" s="143"/>
      <c r="B100" s="146">
        <f t="shared" si="2"/>
        <v>0</v>
      </c>
      <c r="C100" s="143" t="s">
        <v>320</v>
      </c>
      <c r="D100" s="143"/>
      <c r="E100" s="143" t="s">
        <v>319</v>
      </c>
      <c r="F100" s="143"/>
      <c r="G100" s="143"/>
      <c r="H100" s="145">
        <v>12</v>
      </c>
      <c r="I100" s="143" t="s">
        <v>319</v>
      </c>
      <c r="J100" s="144">
        <v>14939.268749999999</v>
      </c>
      <c r="K100" s="143" t="s">
        <v>43</v>
      </c>
      <c r="L100" s="142"/>
    </row>
    <row r="101" spans="1:12" x14ac:dyDescent="0.25">
      <c r="A101" s="143"/>
      <c r="B101" s="146">
        <f t="shared" si="2"/>
        <v>0</v>
      </c>
      <c r="C101" s="143" t="s">
        <v>320</v>
      </c>
      <c r="D101" s="143"/>
      <c r="E101" s="143" t="s">
        <v>319</v>
      </c>
      <c r="F101" s="143"/>
      <c r="G101" s="143"/>
      <c r="H101" s="145">
        <v>12</v>
      </c>
      <c r="I101" s="143" t="s">
        <v>319</v>
      </c>
      <c r="J101" s="144">
        <v>14939.268749999999</v>
      </c>
      <c r="K101" s="143" t="s">
        <v>43</v>
      </c>
      <c r="L101" s="142"/>
    </row>
    <row r="102" spans="1:12" x14ac:dyDescent="0.25">
      <c r="A102" s="143"/>
      <c r="B102" s="146">
        <f t="shared" si="2"/>
        <v>0</v>
      </c>
      <c r="C102" s="143" t="s">
        <v>320</v>
      </c>
      <c r="D102" s="143"/>
      <c r="E102" s="143" t="s">
        <v>319</v>
      </c>
      <c r="F102" s="143"/>
      <c r="G102" s="143"/>
      <c r="H102" s="145">
        <v>12</v>
      </c>
      <c r="I102" s="143" t="s">
        <v>319</v>
      </c>
      <c r="J102" s="144">
        <v>14939.268749999999</v>
      </c>
      <c r="K102" s="143" t="s">
        <v>43</v>
      </c>
      <c r="L102" s="142"/>
    </row>
    <row r="103" spans="1:12" x14ac:dyDescent="0.25">
      <c r="A103" s="143"/>
      <c r="B103" s="146">
        <f t="shared" si="2"/>
        <v>0</v>
      </c>
      <c r="C103" s="143" t="s">
        <v>320</v>
      </c>
      <c r="D103" s="143"/>
      <c r="E103" s="143" t="s">
        <v>319</v>
      </c>
      <c r="F103" s="143"/>
      <c r="G103" s="143"/>
      <c r="H103" s="145">
        <v>12</v>
      </c>
      <c r="I103" s="143" t="s">
        <v>319</v>
      </c>
      <c r="J103" s="144">
        <v>14939.268749999999</v>
      </c>
      <c r="K103" s="143" t="s">
        <v>43</v>
      </c>
      <c r="L103" s="142"/>
    </row>
    <row r="104" spans="1:12" x14ac:dyDescent="0.25">
      <c r="A104" s="143"/>
      <c r="B104" s="146">
        <f t="shared" si="2"/>
        <v>0</v>
      </c>
      <c r="C104" s="143" t="s">
        <v>320</v>
      </c>
      <c r="D104" s="143"/>
      <c r="E104" s="143" t="s">
        <v>319</v>
      </c>
      <c r="F104" s="143"/>
      <c r="G104" s="143"/>
      <c r="H104" s="145">
        <v>12</v>
      </c>
      <c r="I104" s="143" t="s">
        <v>319</v>
      </c>
      <c r="J104" s="144">
        <v>14939.268749999999</v>
      </c>
      <c r="K104" s="143" t="s">
        <v>43</v>
      </c>
      <c r="L104" s="142"/>
    </row>
    <row r="105" spans="1:12" x14ac:dyDescent="0.25">
      <c r="A105" s="143"/>
      <c r="B105" s="146">
        <f t="shared" si="2"/>
        <v>0</v>
      </c>
      <c r="C105" s="143" t="s">
        <v>320</v>
      </c>
      <c r="D105" s="143"/>
      <c r="E105" s="143" t="s">
        <v>319</v>
      </c>
      <c r="F105" s="143"/>
      <c r="G105" s="143"/>
      <c r="H105" s="145">
        <v>12</v>
      </c>
      <c r="I105" s="143" t="s">
        <v>319</v>
      </c>
      <c r="J105" s="144">
        <v>14939.268749999999</v>
      </c>
      <c r="K105" s="143" t="s">
        <v>43</v>
      </c>
      <c r="L105" s="142"/>
    </row>
    <row r="106" spans="1:12" x14ac:dyDescent="0.25">
      <c r="A106" s="143"/>
      <c r="B106" s="146">
        <f t="shared" si="2"/>
        <v>0</v>
      </c>
      <c r="C106" s="143" t="s">
        <v>320</v>
      </c>
      <c r="D106" s="143"/>
      <c r="E106" s="143" t="s">
        <v>319</v>
      </c>
      <c r="F106" s="143"/>
      <c r="G106" s="143"/>
      <c r="H106" s="145">
        <v>12</v>
      </c>
      <c r="I106" s="143" t="s">
        <v>319</v>
      </c>
      <c r="J106" s="144">
        <v>14939.268749999999</v>
      </c>
      <c r="K106" s="143" t="s">
        <v>43</v>
      </c>
      <c r="L106" s="142"/>
    </row>
    <row r="107" spans="1:12" x14ac:dyDescent="0.25">
      <c r="A107" s="143"/>
      <c r="B107" s="146">
        <f t="shared" si="2"/>
        <v>0</v>
      </c>
      <c r="C107" s="143" t="s">
        <v>320</v>
      </c>
      <c r="D107" s="143"/>
      <c r="E107" s="143" t="s">
        <v>319</v>
      </c>
      <c r="F107" s="143"/>
      <c r="G107" s="143"/>
      <c r="H107" s="145">
        <v>12</v>
      </c>
      <c r="I107" s="143" t="s">
        <v>319</v>
      </c>
      <c r="J107" s="144">
        <v>14939.268749999999</v>
      </c>
      <c r="K107" s="143" t="s">
        <v>43</v>
      </c>
      <c r="L107" s="142"/>
    </row>
    <row r="108" spans="1:12" x14ac:dyDescent="0.25">
      <c r="A108" s="143"/>
      <c r="B108" s="146">
        <f t="shared" si="2"/>
        <v>0</v>
      </c>
      <c r="C108" s="143" t="s">
        <v>320</v>
      </c>
      <c r="D108" s="143"/>
      <c r="E108" s="143" t="s">
        <v>319</v>
      </c>
      <c r="F108" s="143"/>
      <c r="G108" s="143"/>
      <c r="H108" s="145">
        <v>12</v>
      </c>
      <c r="I108" s="143" t="s">
        <v>319</v>
      </c>
      <c r="J108" s="144">
        <v>14939.268749999999</v>
      </c>
      <c r="K108" s="143" t="s">
        <v>43</v>
      </c>
      <c r="L108" s="142"/>
    </row>
    <row r="109" spans="1:12" x14ac:dyDescent="0.25">
      <c r="A109" s="143"/>
      <c r="B109" s="146">
        <f t="shared" si="2"/>
        <v>0</v>
      </c>
      <c r="C109" s="143" t="s">
        <v>320</v>
      </c>
      <c r="D109" s="143"/>
      <c r="E109" s="143" t="s">
        <v>319</v>
      </c>
      <c r="F109" s="143"/>
      <c r="G109" s="143"/>
      <c r="H109" s="145">
        <v>12</v>
      </c>
      <c r="I109" s="143" t="s">
        <v>319</v>
      </c>
      <c r="J109" s="144">
        <v>14939.268749999999</v>
      </c>
      <c r="K109" s="143" t="s">
        <v>43</v>
      </c>
      <c r="L109" s="142"/>
    </row>
    <row r="110" spans="1:12" x14ac:dyDescent="0.25">
      <c r="A110" s="143"/>
      <c r="B110" s="146">
        <f t="shared" si="2"/>
        <v>0</v>
      </c>
      <c r="C110" s="143" t="s">
        <v>320</v>
      </c>
      <c r="D110" s="143"/>
      <c r="E110" s="143" t="s">
        <v>319</v>
      </c>
      <c r="F110" s="143"/>
      <c r="G110" s="143"/>
      <c r="H110" s="145">
        <v>12</v>
      </c>
      <c r="I110" s="143" t="s">
        <v>319</v>
      </c>
      <c r="J110" s="144">
        <v>14939.268749999999</v>
      </c>
      <c r="K110" s="143" t="s">
        <v>43</v>
      </c>
      <c r="L110" s="142"/>
    </row>
    <row r="111" spans="1:12" x14ac:dyDescent="0.25">
      <c r="A111" s="143"/>
      <c r="B111" s="146">
        <f t="shared" si="2"/>
        <v>0</v>
      </c>
      <c r="C111" s="143" t="s">
        <v>320</v>
      </c>
      <c r="D111" s="143"/>
      <c r="E111" s="143" t="s">
        <v>319</v>
      </c>
      <c r="F111" s="143"/>
      <c r="G111" s="143"/>
      <c r="H111" s="145">
        <v>12</v>
      </c>
      <c r="I111" s="143" t="s">
        <v>319</v>
      </c>
      <c r="J111" s="144">
        <v>14939.268749999999</v>
      </c>
      <c r="K111" s="143" t="s">
        <v>43</v>
      </c>
      <c r="L111" s="142"/>
    </row>
    <row r="112" spans="1:12" x14ac:dyDescent="0.25">
      <c r="A112" s="143"/>
      <c r="B112" s="146">
        <f t="shared" si="2"/>
        <v>0</v>
      </c>
      <c r="C112" s="143" t="s">
        <v>320</v>
      </c>
      <c r="D112" s="143"/>
      <c r="E112" s="143" t="s">
        <v>319</v>
      </c>
      <c r="F112" s="143"/>
      <c r="G112" s="143"/>
      <c r="H112" s="145">
        <v>12</v>
      </c>
      <c r="I112" s="143" t="s">
        <v>319</v>
      </c>
      <c r="J112" s="144">
        <v>14939.268749999999</v>
      </c>
      <c r="K112" s="143" t="s">
        <v>43</v>
      </c>
      <c r="L112" s="142"/>
    </row>
    <row r="113" spans="1:12" x14ac:dyDescent="0.25">
      <c r="A113" s="143"/>
      <c r="B113" s="146">
        <f t="shared" si="2"/>
        <v>0</v>
      </c>
      <c r="C113" s="143" t="s">
        <v>320</v>
      </c>
      <c r="D113" s="143"/>
      <c r="E113" s="143" t="s">
        <v>319</v>
      </c>
      <c r="F113" s="143"/>
      <c r="G113" s="143"/>
      <c r="H113" s="145">
        <v>12</v>
      </c>
      <c r="I113" s="143" t="s">
        <v>319</v>
      </c>
      <c r="J113" s="144">
        <v>14939.268749999999</v>
      </c>
      <c r="K113" s="143" t="s">
        <v>43</v>
      </c>
      <c r="L113" s="142"/>
    </row>
    <row r="114" spans="1:12" x14ac:dyDescent="0.25">
      <c r="A114" s="143"/>
      <c r="B114" s="146">
        <f t="shared" si="2"/>
        <v>0</v>
      </c>
      <c r="C114" s="143" t="s">
        <v>320</v>
      </c>
      <c r="D114" s="143"/>
      <c r="E114" s="143" t="s">
        <v>319</v>
      </c>
      <c r="F114" s="143"/>
      <c r="G114" s="143"/>
      <c r="H114" s="145">
        <v>12</v>
      </c>
      <c r="I114" s="143" t="s">
        <v>319</v>
      </c>
      <c r="J114" s="144">
        <v>14939.268749999999</v>
      </c>
      <c r="K114" s="143" t="s">
        <v>43</v>
      </c>
      <c r="L114" s="142"/>
    </row>
    <row r="115" spans="1:12" x14ac:dyDescent="0.25">
      <c r="A115" s="143"/>
      <c r="B115" s="146">
        <f t="shared" ref="B115:B124" si="3">((D115*F115)*H115*J115)-L115</f>
        <v>0</v>
      </c>
      <c r="C115" s="143" t="s">
        <v>320</v>
      </c>
      <c r="D115" s="143"/>
      <c r="E115" s="143" t="s">
        <v>319</v>
      </c>
      <c r="F115" s="143"/>
      <c r="G115" s="143"/>
      <c r="H115" s="145">
        <v>12</v>
      </c>
      <c r="I115" s="143" t="s">
        <v>319</v>
      </c>
      <c r="J115" s="144">
        <v>14939.268749999999</v>
      </c>
      <c r="K115" s="143" t="s">
        <v>43</v>
      </c>
      <c r="L115" s="142"/>
    </row>
    <row r="116" spans="1:12" x14ac:dyDescent="0.25">
      <c r="A116" s="143"/>
      <c r="B116" s="146">
        <f t="shared" si="3"/>
        <v>0</v>
      </c>
      <c r="C116" s="143" t="s">
        <v>320</v>
      </c>
      <c r="D116" s="143"/>
      <c r="E116" s="143" t="s">
        <v>319</v>
      </c>
      <c r="F116" s="143"/>
      <c r="G116" s="143"/>
      <c r="H116" s="145">
        <v>12</v>
      </c>
      <c r="I116" s="143" t="s">
        <v>319</v>
      </c>
      <c r="J116" s="144">
        <v>14939.268749999999</v>
      </c>
      <c r="K116" s="143" t="s">
        <v>43</v>
      </c>
      <c r="L116" s="142"/>
    </row>
    <row r="117" spans="1:12" x14ac:dyDescent="0.25">
      <c r="A117" s="143"/>
      <c r="B117" s="146">
        <f t="shared" si="3"/>
        <v>0</v>
      </c>
      <c r="C117" s="143" t="s">
        <v>320</v>
      </c>
      <c r="D117" s="143"/>
      <c r="E117" s="143" t="s">
        <v>319</v>
      </c>
      <c r="F117" s="143"/>
      <c r="G117" s="143"/>
      <c r="H117" s="145">
        <v>12</v>
      </c>
      <c r="I117" s="143" t="s">
        <v>319</v>
      </c>
      <c r="J117" s="144">
        <v>14939.268749999999</v>
      </c>
      <c r="K117" s="143" t="s">
        <v>43</v>
      </c>
      <c r="L117" s="142"/>
    </row>
    <row r="118" spans="1:12" x14ac:dyDescent="0.25">
      <c r="A118" s="143"/>
      <c r="B118" s="146">
        <f t="shared" si="3"/>
        <v>0</v>
      </c>
      <c r="C118" s="143" t="s">
        <v>320</v>
      </c>
      <c r="D118" s="143"/>
      <c r="E118" s="143" t="s">
        <v>319</v>
      </c>
      <c r="F118" s="143"/>
      <c r="G118" s="143"/>
      <c r="H118" s="145">
        <v>12</v>
      </c>
      <c r="I118" s="143" t="s">
        <v>319</v>
      </c>
      <c r="J118" s="144">
        <v>14939.268749999999</v>
      </c>
      <c r="K118" s="143" t="s">
        <v>43</v>
      </c>
      <c r="L118" s="142"/>
    </row>
    <row r="119" spans="1:12" x14ac:dyDescent="0.25">
      <c r="A119" s="143"/>
      <c r="B119" s="146">
        <f t="shared" si="3"/>
        <v>0</v>
      </c>
      <c r="C119" s="143" t="s">
        <v>320</v>
      </c>
      <c r="D119" s="143"/>
      <c r="E119" s="143" t="s">
        <v>319</v>
      </c>
      <c r="F119" s="143"/>
      <c r="G119" s="143"/>
      <c r="H119" s="145">
        <v>12</v>
      </c>
      <c r="I119" s="143" t="s">
        <v>319</v>
      </c>
      <c r="J119" s="144">
        <v>14939.268749999999</v>
      </c>
      <c r="K119" s="143" t="s">
        <v>43</v>
      </c>
      <c r="L119" s="142"/>
    </row>
    <row r="120" spans="1:12" x14ac:dyDescent="0.25">
      <c r="A120" s="143"/>
      <c r="B120" s="146">
        <f t="shared" si="3"/>
        <v>0</v>
      </c>
      <c r="C120" s="143" t="s">
        <v>320</v>
      </c>
      <c r="D120" s="143"/>
      <c r="E120" s="143" t="s">
        <v>319</v>
      </c>
      <c r="F120" s="143"/>
      <c r="G120" s="143"/>
      <c r="H120" s="145">
        <v>12</v>
      </c>
      <c r="I120" s="143" t="s">
        <v>319</v>
      </c>
      <c r="J120" s="144">
        <v>14939.268749999999</v>
      </c>
      <c r="K120" s="143" t="s">
        <v>43</v>
      </c>
      <c r="L120" s="142"/>
    </row>
    <row r="121" spans="1:12" x14ac:dyDescent="0.25">
      <c r="A121" s="143"/>
      <c r="B121" s="146">
        <f t="shared" si="3"/>
        <v>0</v>
      </c>
      <c r="C121" s="143" t="s">
        <v>320</v>
      </c>
      <c r="D121" s="143"/>
      <c r="E121" s="143" t="s">
        <v>319</v>
      </c>
      <c r="F121" s="143"/>
      <c r="G121" s="143"/>
      <c r="H121" s="145">
        <v>12</v>
      </c>
      <c r="I121" s="143" t="s">
        <v>319</v>
      </c>
      <c r="J121" s="144">
        <v>14939.268749999999</v>
      </c>
      <c r="K121" s="143" t="s">
        <v>43</v>
      </c>
      <c r="L121" s="142"/>
    </row>
    <row r="122" spans="1:12" x14ac:dyDescent="0.25">
      <c r="A122" s="143"/>
      <c r="B122" s="146">
        <f t="shared" si="3"/>
        <v>0</v>
      </c>
      <c r="C122" s="143" t="s">
        <v>320</v>
      </c>
      <c r="D122" s="143"/>
      <c r="E122" s="143" t="s">
        <v>319</v>
      </c>
      <c r="F122" s="143"/>
      <c r="G122" s="143"/>
      <c r="H122" s="145">
        <v>12</v>
      </c>
      <c r="I122" s="143" t="s">
        <v>319</v>
      </c>
      <c r="J122" s="144">
        <v>14939.268749999999</v>
      </c>
      <c r="K122" s="143" t="s">
        <v>43</v>
      </c>
      <c r="L122" s="142"/>
    </row>
    <row r="123" spans="1:12" x14ac:dyDescent="0.25">
      <c r="A123" s="143"/>
      <c r="B123" s="146">
        <f t="shared" si="3"/>
        <v>0</v>
      </c>
      <c r="C123" s="143" t="s">
        <v>320</v>
      </c>
      <c r="D123" s="143"/>
      <c r="E123" s="143" t="s">
        <v>319</v>
      </c>
      <c r="F123" s="143"/>
      <c r="G123" s="143"/>
      <c r="H123" s="145">
        <v>12</v>
      </c>
      <c r="I123" s="143" t="s">
        <v>319</v>
      </c>
      <c r="J123" s="144">
        <v>14939.268749999999</v>
      </c>
      <c r="K123" s="143" t="s">
        <v>43</v>
      </c>
      <c r="L123" s="142"/>
    </row>
    <row r="124" spans="1:12" x14ac:dyDescent="0.25">
      <c r="A124" s="143"/>
      <c r="B124" s="146">
        <f t="shared" si="3"/>
        <v>0</v>
      </c>
      <c r="C124" s="143" t="s">
        <v>320</v>
      </c>
      <c r="D124" s="143"/>
      <c r="E124" s="143" t="s">
        <v>319</v>
      </c>
      <c r="F124" s="143"/>
      <c r="G124" s="143"/>
      <c r="H124" s="145">
        <v>12</v>
      </c>
      <c r="I124" s="143" t="s">
        <v>319</v>
      </c>
      <c r="J124" s="144">
        <v>14939.268749999999</v>
      </c>
      <c r="K124" s="143" t="s">
        <v>43</v>
      </c>
      <c r="L124" s="142"/>
    </row>
    <row r="126" spans="1:12" x14ac:dyDescent="0.25">
      <c r="A126" s="143"/>
      <c r="B126" s="146" t="s">
        <v>12</v>
      </c>
      <c r="C126" s="159"/>
      <c r="D126" s="146" t="s">
        <v>13</v>
      </c>
      <c r="E126" s="159"/>
      <c r="F126" s="146" t="s">
        <v>354</v>
      </c>
      <c r="G126" s="159"/>
      <c r="H126" s="172"/>
      <c r="I126" s="159"/>
      <c r="J126" s="173"/>
      <c r="K126" s="159"/>
      <c r="L126" s="174"/>
    </row>
    <row r="127" spans="1:12" x14ac:dyDescent="0.25">
      <c r="A127" s="141" t="s">
        <v>355</v>
      </c>
      <c r="B127" s="140">
        <f>SUM(B19:B124)</f>
        <v>0</v>
      </c>
      <c r="D127" s="169"/>
      <c r="F127" s="165">
        <v>4132170</v>
      </c>
    </row>
    <row r="128" spans="1:12" x14ac:dyDescent="0.25">
      <c r="A128" s="141" t="s">
        <v>356</v>
      </c>
      <c r="B128" s="140">
        <f>AVERAGE(B19:B124)</f>
        <v>0</v>
      </c>
      <c r="D128" s="169"/>
      <c r="F128" s="165">
        <v>634306</v>
      </c>
    </row>
    <row r="129" spans="1:6" x14ac:dyDescent="0.25">
      <c r="A129" s="141" t="s">
        <v>357</v>
      </c>
      <c r="B129" s="140">
        <f>MEDIAN(B19:B28)</f>
        <v>0</v>
      </c>
      <c r="D129" s="169"/>
      <c r="F129" s="165">
        <v>423790</v>
      </c>
    </row>
    <row r="130" spans="1:6" x14ac:dyDescent="0.25">
      <c r="A130" s="141" t="s">
        <v>358</v>
      </c>
      <c r="B130" s="140">
        <f>STDEV(B19:B124)</f>
        <v>0</v>
      </c>
      <c r="D130" s="169"/>
      <c r="F130" s="165">
        <v>672090</v>
      </c>
    </row>
    <row r="131" spans="1:6" x14ac:dyDescent="0.25">
      <c r="A131" s="141" t="s">
        <v>359</v>
      </c>
      <c r="B131" s="140" t="s">
        <v>32</v>
      </c>
      <c r="D131" s="169" t="s">
        <v>32</v>
      </c>
      <c r="F131" s="165">
        <v>3393770</v>
      </c>
    </row>
  </sheetData>
  <mergeCells count="11">
    <mergeCell ref="A15:L15"/>
    <mergeCell ref="A17:L17"/>
    <mergeCell ref="A12:L12"/>
    <mergeCell ref="A7:H7"/>
    <mergeCell ref="A1:H1"/>
    <mergeCell ref="A2:L2"/>
    <mergeCell ref="A3:H3"/>
    <mergeCell ref="A8:H8"/>
    <mergeCell ref="A13:L13"/>
    <mergeCell ref="A14:L14"/>
    <mergeCell ref="A16:L16"/>
  </mergeCells>
  <pageMargins left="0.5" right="0.5" top="0.5" bottom="0.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7"/>
  <sheetViews>
    <sheetView workbookViewId="0"/>
  </sheetViews>
  <sheetFormatPr defaultRowHeight="12.75" x14ac:dyDescent="0.2"/>
  <cols>
    <col min="2" max="2" width="52.42578125" customWidth="1"/>
    <col min="3" max="3" width="43.85546875" customWidth="1"/>
  </cols>
  <sheetData>
    <row r="1" spans="1:3" ht="30" x14ac:dyDescent="0.25">
      <c r="A1" s="77" t="s">
        <v>158</v>
      </c>
      <c r="B1" s="77" t="s">
        <v>159</v>
      </c>
      <c r="C1" s="77" t="s">
        <v>160</v>
      </c>
    </row>
    <row r="2" spans="1:3" x14ac:dyDescent="0.2">
      <c r="A2" t="s">
        <v>78</v>
      </c>
      <c r="B2" s="78" t="s">
        <v>161</v>
      </c>
      <c r="C2" s="78" t="s">
        <v>162</v>
      </c>
    </row>
    <row r="3" spans="1:3" x14ac:dyDescent="0.2">
      <c r="A3" t="s">
        <v>33</v>
      </c>
      <c r="B3" s="78" t="s">
        <v>163</v>
      </c>
      <c r="C3" t="s">
        <v>164</v>
      </c>
    </row>
    <row r="4" spans="1:3" ht="51" x14ac:dyDescent="0.2">
      <c r="A4" t="s">
        <v>79</v>
      </c>
      <c r="B4" s="78" t="s">
        <v>165</v>
      </c>
      <c r="C4" t="s">
        <v>166</v>
      </c>
    </row>
    <row r="5" spans="1:3" ht="96" x14ac:dyDescent="0.25">
      <c r="A5" t="s">
        <v>80</v>
      </c>
      <c r="B5" s="78" t="s">
        <v>167</v>
      </c>
      <c r="C5" t="s">
        <v>168</v>
      </c>
    </row>
    <row r="6" spans="1:3" ht="96" x14ac:dyDescent="0.25">
      <c r="A6" t="s">
        <v>81</v>
      </c>
      <c r="B6" s="78" t="s">
        <v>169</v>
      </c>
      <c r="C6" t="s">
        <v>168</v>
      </c>
    </row>
    <row r="7" spans="1:3" ht="81" x14ac:dyDescent="0.25">
      <c r="A7" t="s">
        <v>82</v>
      </c>
      <c r="B7" s="78" t="s">
        <v>170</v>
      </c>
      <c r="C7" t="s">
        <v>168</v>
      </c>
    </row>
    <row r="8" spans="1:3" ht="78.75" x14ac:dyDescent="0.25">
      <c r="A8" t="s">
        <v>83</v>
      </c>
      <c r="B8" s="78" t="s">
        <v>171</v>
      </c>
      <c r="C8" t="s">
        <v>172</v>
      </c>
    </row>
    <row r="9" spans="1:3" ht="66" x14ac:dyDescent="0.25">
      <c r="A9" t="s">
        <v>84</v>
      </c>
      <c r="B9" s="78" t="s">
        <v>173</v>
      </c>
      <c r="C9" t="s">
        <v>168</v>
      </c>
    </row>
    <row r="10" spans="1:3" ht="66" x14ac:dyDescent="0.25">
      <c r="A10" t="s">
        <v>85</v>
      </c>
      <c r="B10" s="78" t="s">
        <v>174</v>
      </c>
      <c r="C10" t="s">
        <v>168</v>
      </c>
    </row>
    <row r="11" spans="1:3" ht="51" x14ac:dyDescent="0.2">
      <c r="A11" t="s">
        <v>86</v>
      </c>
      <c r="B11" s="78" t="s">
        <v>175</v>
      </c>
      <c r="C11" t="s">
        <v>164</v>
      </c>
    </row>
    <row r="12" spans="1:3" ht="96" x14ac:dyDescent="0.25">
      <c r="A12" t="s">
        <v>106</v>
      </c>
      <c r="B12" s="78" t="s">
        <v>176</v>
      </c>
      <c r="C12" t="s">
        <v>177</v>
      </c>
    </row>
    <row r="13" spans="1:3" ht="111" x14ac:dyDescent="0.25">
      <c r="A13" t="s">
        <v>107</v>
      </c>
      <c r="B13" s="78" t="s">
        <v>178</v>
      </c>
      <c r="C13" t="s">
        <v>177</v>
      </c>
    </row>
    <row r="14" spans="1:3" ht="126" x14ac:dyDescent="0.25">
      <c r="A14" t="s">
        <v>108</v>
      </c>
      <c r="B14" s="78" t="s">
        <v>179</v>
      </c>
      <c r="C14" t="s">
        <v>177</v>
      </c>
    </row>
    <row r="15" spans="1:3" ht="111" x14ac:dyDescent="0.25">
      <c r="A15" t="s">
        <v>109</v>
      </c>
      <c r="B15" s="78" t="s">
        <v>180</v>
      </c>
      <c r="C15" t="s">
        <v>177</v>
      </c>
    </row>
    <row r="16" spans="1:3" ht="149.25" x14ac:dyDescent="0.25">
      <c r="A16" t="s">
        <v>87</v>
      </c>
      <c r="B16" s="78" t="s">
        <v>181</v>
      </c>
      <c r="C16" t="s">
        <v>168</v>
      </c>
    </row>
    <row r="17" spans="1:3" ht="134.25" x14ac:dyDescent="0.25">
      <c r="A17" t="s">
        <v>88</v>
      </c>
      <c r="B17" s="78" t="s">
        <v>182</v>
      </c>
      <c r="C17" t="s">
        <v>168</v>
      </c>
    </row>
    <row r="18" spans="1:3" ht="134.25" x14ac:dyDescent="0.25">
      <c r="A18" t="s">
        <v>89</v>
      </c>
      <c r="B18" s="78" t="s">
        <v>183</v>
      </c>
      <c r="C18" t="s">
        <v>168</v>
      </c>
    </row>
    <row r="19" spans="1:3" ht="134.25" x14ac:dyDescent="0.25">
      <c r="A19" t="s">
        <v>90</v>
      </c>
      <c r="B19" s="78" t="s">
        <v>184</v>
      </c>
      <c r="C19" t="s">
        <v>168</v>
      </c>
    </row>
    <row r="20" spans="1:3" ht="104.25" x14ac:dyDescent="0.25">
      <c r="A20" t="s">
        <v>91</v>
      </c>
      <c r="B20" s="78" t="s">
        <v>185</v>
      </c>
      <c r="C20" t="s">
        <v>168</v>
      </c>
    </row>
    <row r="21" spans="1:3" ht="63.75" x14ac:dyDescent="0.2">
      <c r="A21" t="s">
        <v>92</v>
      </c>
      <c r="B21" s="78" t="s">
        <v>186</v>
      </c>
      <c r="C21" t="s">
        <v>164</v>
      </c>
    </row>
    <row r="22" spans="1:3" ht="98.25" x14ac:dyDescent="0.25">
      <c r="A22" t="s">
        <v>93</v>
      </c>
      <c r="B22" s="78" t="s">
        <v>187</v>
      </c>
      <c r="C22" t="s">
        <v>168</v>
      </c>
    </row>
    <row r="23" spans="1:3" ht="53.25" x14ac:dyDescent="0.25">
      <c r="A23" t="s">
        <v>94</v>
      </c>
      <c r="B23" s="78" t="s">
        <v>188</v>
      </c>
      <c r="C23" t="s">
        <v>168</v>
      </c>
    </row>
    <row r="24" spans="1:3" ht="68.25" x14ac:dyDescent="0.25">
      <c r="A24" t="s">
        <v>95</v>
      </c>
      <c r="B24" s="78" t="s">
        <v>189</v>
      </c>
      <c r="C24" t="s">
        <v>168</v>
      </c>
    </row>
    <row r="25" spans="1:3" ht="83.25" x14ac:dyDescent="0.25">
      <c r="A25" t="s">
        <v>96</v>
      </c>
      <c r="B25" s="78" t="s">
        <v>190</v>
      </c>
      <c r="C25" t="s">
        <v>168</v>
      </c>
    </row>
    <row r="26" spans="1:3" ht="83.25" x14ac:dyDescent="0.25">
      <c r="A26" t="s">
        <v>97</v>
      </c>
      <c r="B26" s="78" t="s">
        <v>191</v>
      </c>
      <c r="C26" t="s">
        <v>168</v>
      </c>
    </row>
    <row r="27" spans="1:3" ht="53.25" x14ac:dyDescent="0.25">
      <c r="A27" t="s">
        <v>98</v>
      </c>
      <c r="B27" s="78" t="s">
        <v>192</v>
      </c>
      <c r="C27" t="s">
        <v>168</v>
      </c>
    </row>
    <row r="28" spans="1:3" ht="81" x14ac:dyDescent="0.25">
      <c r="A28" t="s">
        <v>110</v>
      </c>
      <c r="B28" s="78" t="s">
        <v>193</v>
      </c>
      <c r="C28" t="s">
        <v>168</v>
      </c>
    </row>
    <row r="29" spans="1:3" ht="81" x14ac:dyDescent="0.25">
      <c r="A29" t="s">
        <v>111</v>
      </c>
      <c r="B29" s="78" t="s">
        <v>194</v>
      </c>
      <c r="C29" t="s">
        <v>168</v>
      </c>
    </row>
    <row r="30" spans="1:3" ht="81" x14ac:dyDescent="0.25">
      <c r="A30" t="s">
        <v>112</v>
      </c>
      <c r="B30" s="78" t="s">
        <v>195</v>
      </c>
      <c r="C30" t="s">
        <v>168</v>
      </c>
    </row>
    <row r="31" spans="1:3" ht="66" x14ac:dyDescent="0.25">
      <c r="A31" t="s">
        <v>113</v>
      </c>
      <c r="B31" s="78" t="s">
        <v>196</v>
      </c>
      <c r="C31" t="s">
        <v>168</v>
      </c>
    </row>
    <row r="32" spans="1:3" ht="63.75" x14ac:dyDescent="0.2">
      <c r="A32" t="s">
        <v>99</v>
      </c>
      <c r="B32" s="78" t="s">
        <v>197</v>
      </c>
      <c r="C32" s="79" t="s">
        <v>198</v>
      </c>
    </row>
    <row r="33" spans="1:3" ht="25.5" x14ac:dyDescent="0.2">
      <c r="A33" t="s">
        <v>100</v>
      </c>
      <c r="B33" s="78" t="s">
        <v>199</v>
      </c>
      <c r="C33" t="s">
        <v>166</v>
      </c>
    </row>
    <row r="34" spans="1:3" ht="76.5" x14ac:dyDescent="0.2">
      <c r="A34" t="s">
        <v>101</v>
      </c>
      <c r="B34" s="78" t="s">
        <v>200</v>
      </c>
      <c r="C34" t="s">
        <v>164</v>
      </c>
    </row>
    <row r="35" spans="1:3" ht="25.5" x14ac:dyDescent="0.2">
      <c r="A35" t="s">
        <v>102</v>
      </c>
      <c r="B35" s="78" t="s">
        <v>201</v>
      </c>
      <c r="C35" t="s">
        <v>172</v>
      </c>
    </row>
    <row r="36" spans="1:3" ht="51" x14ac:dyDescent="0.2">
      <c r="A36" t="s">
        <v>103</v>
      </c>
      <c r="B36" s="78" t="s">
        <v>202</v>
      </c>
      <c r="C36" s="79" t="s">
        <v>249</v>
      </c>
    </row>
    <row r="37" spans="1:3" x14ac:dyDescent="0.2">
      <c r="B37"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Quant Report</vt:lpstr>
      <vt:lpstr>Qual Report</vt:lpstr>
      <vt:lpstr>Figures</vt:lpstr>
      <vt:lpstr>       DATA_IN         </vt:lpstr>
      <vt:lpstr>Member &amp; Center Level RCA</vt:lpstr>
      <vt:lpstr>Codebook</vt:lpstr>
      <vt:lpstr>'       DATA_IN         '!Print_Area</vt:lpstr>
      <vt:lpstr>Figures!Print_Area</vt:lpstr>
      <vt:lpstr>'Qual Report'!Print_Area</vt:lpstr>
      <vt:lpstr>'Quant Report'!Print_Area</vt:lpstr>
    </vt:vector>
  </TitlesOfParts>
  <Company>IUCRC Evaluation Project @ NCSU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Lindsey C. McGowen</dc:creator>
  <cp:lastModifiedBy>Lindsey McGowen</cp:lastModifiedBy>
  <cp:lastPrinted>2018-07-05T18:37:44Z</cp:lastPrinted>
  <dcterms:created xsi:type="dcterms:W3CDTF">1997-03-17T17:35:29Z</dcterms:created>
  <dcterms:modified xsi:type="dcterms:W3CDTF">2026-05-13T20:01:42Z</dcterms:modified>
</cp:coreProperties>
</file>