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O:\CEDResearch\McGowen_Innovation_Studies_Lab\IUCRC\PO Local Centers\"/>
    </mc:Choice>
  </mc:AlternateContent>
  <xr:revisionPtr revIDLastSave="0" documentId="13_ncr:1_{0AAFF183-282B-4202-9EE6-5A5919CABFBB}" xr6:coauthVersionLast="47" xr6:coauthVersionMax="47" xr10:uidLastSave="{00000000-0000-0000-0000-000000000000}"/>
  <bookViews>
    <workbookView xWindow="-28920" yWindow="-120" windowWidth="29040" windowHeight="15720" tabRatio="670" activeTab="3" xr2:uid="{00000000-000D-0000-FFFF-FFFF00000000}"/>
  </bookViews>
  <sheets>
    <sheet name="  QUANT REPORT" sheetId="14" r:id="rId1"/>
    <sheet name="QUAL REPORT" sheetId="33" r:id="rId2"/>
    <sheet name="Figures" sheetId="23" r:id="rId3"/>
    <sheet name="       DATA_IN         " sheetId="1" r:id="rId4"/>
    <sheet name="Codebook" sheetId="34" r:id="rId5"/>
  </sheets>
  <definedNames>
    <definedName name="_xlnm.Print_Area" localSheetId="3">'       DATA_IN         '!$A$1:$AA$65</definedName>
    <definedName name="_xlnm.Print_Area" localSheetId="0">'  QUANT REPORT'!$A$1:$AD$63</definedName>
    <definedName name="_xlnm.Print_Area" localSheetId="2">Figures!$A$1:$I$83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1" i="14" l="1"/>
  <c r="J56" i="14"/>
  <c r="AD57" i="1"/>
  <c r="D56" i="14" s="1"/>
  <c r="P56" i="14"/>
  <c r="M56" i="14"/>
  <c r="H56" i="14"/>
  <c r="AC61" i="14"/>
  <c r="AB61" i="14"/>
  <c r="AA61" i="14"/>
  <c r="AD60" i="14"/>
  <c r="AD59" i="14"/>
  <c r="AD58" i="14"/>
  <c r="AD57" i="14"/>
  <c r="AD56" i="14"/>
  <c r="AC60" i="14"/>
  <c r="AC59" i="14"/>
  <c r="AC58" i="14"/>
  <c r="AC57" i="14"/>
  <c r="AC56" i="14"/>
  <c r="AB60" i="14"/>
  <c r="AB59" i="14"/>
  <c r="AB58" i="14"/>
  <c r="AB57" i="14"/>
  <c r="AB56" i="14"/>
  <c r="AA60" i="14"/>
  <c r="AA59" i="14"/>
  <c r="AA58" i="14"/>
  <c r="AA57" i="14"/>
  <c r="AA56" i="14"/>
  <c r="AE71" i="1"/>
  <c r="AC71" i="1"/>
  <c r="AC72" i="1" s="1"/>
  <c r="Y71" i="1"/>
  <c r="X71" i="1"/>
  <c r="W71" i="1"/>
  <c r="V71" i="1"/>
  <c r="U71" i="1"/>
  <c r="T71" i="1"/>
  <c r="T72" i="1" s="1"/>
  <c r="S71" i="1"/>
  <c r="R71" i="1"/>
  <c r="R72" i="1" s="1"/>
  <c r="Q71" i="1"/>
  <c r="P71" i="1"/>
  <c r="O71" i="1"/>
  <c r="N71" i="1"/>
  <c r="K71" i="1"/>
  <c r="L71" i="1"/>
  <c r="L72" i="1" s="1"/>
  <c r="J71" i="1"/>
  <c r="AD54" i="1"/>
  <c r="B56" i="14" s="1"/>
  <c r="AE69" i="1"/>
  <c r="AE68" i="1"/>
  <c r="AE67" i="1"/>
  <c r="AE66" i="1"/>
  <c r="AE65" i="1"/>
  <c r="AE64" i="1"/>
  <c r="AH90" i="1"/>
  <c r="Y60" i="14" s="1"/>
  <c r="AE63" i="1"/>
  <c r="AH89" i="1"/>
  <c r="Y59" i="14" s="1"/>
  <c r="AE62" i="1"/>
  <c r="AH88" i="1"/>
  <c r="Y58" i="14" s="1"/>
  <c r="AE61" i="1"/>
  <c r="AH87" i="1" s="1"/>
  <c r="AE60" i="1"/>
  <c r="AH86" i="1" s="1"/>
  <c r="AE59" i="1"/>
  <c r="AE73" i="1" s="1"/>
  <c r="B58" i="1"/>
  <c r="V72" i="1"/>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102" i="33"/>
  <c r="B103" i="33"/>
  <c r="B104" i="33"/>
  <c r="B105" i="33"/>
  <c r="B53" i="33"/>
  <c r="B5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6" i="33"/>
  <c r="B7" i="33"/>
  <c r="B8" i="33"/>
  <c r="B9" i="33"/>
  <c r="B10" i="33"/>
  <c r="B11" i="33"/>
  <c r="B12" i="33"/>
  <c r="B13" i="33"/>
  <c r="B14" i="33"/>
  <c r="B5" i="33"/>
  <c r="R34" i="14"/>
  <c r="Y69" i="1"/>
  <c r="X69" i="1"/>
  <c r="W69" i="1"/>
  <c r="V69" i="1"/>
  <c r="U69" i="1"/>
  <c r="T69" i="1"/>
  <c r="S69" i="1"/>
  <c r="R69" i="1"/>
  <c r="Q69" i="1"/>
  <c r="P69" i="1"/>
  <c r="O69" i="1"/>
  <c r="N69" i="1"/>
  <c r="Y68" i="1"/>
  <c r="X68" i="1"/>
  <c r="W68" i="1"/>
  <c r="V68" i="1"/>
  <c r="U68" i="1"/>
  <c r="T68" i="1"/>
  <c r="S68" i="1"/>
  <c r="R68" i="1"/>
  <c r="Q68" i="1"/>
  <c r="P68" i="1"/>
  <c r="O68" i="1"/>
  <c r="N68" i="1"/>
  <c r="Y67" i="1"/>
  <c r="X67" i="1"/>
  <c r="W67" i="1"/>
  <c r="V67" i="1"/>
  <c r="U67" i="1"/>
  <c r="T67" i="1"/>
  <c r="S67" i="1"/>
  <c r="R67" i="1"/>
  <c r="Q67" i="1"/>
  <c r="P67" i="1"/>
  <c r="O67" i="1"/>
  <c r="N67" i="1"/>
  <c r="Y66" i="1"/>
  <c r="X66" i="1"/>
  <c r="W66" i="1"/>
  <c r="V66" i="1"/>
  <c r="U66" i="1"/>
  <c r="T66" i="1"/>
  <c r="S66" i="1"/>
  <c r="R66" i="1"/>
  <c r="Q66" i="1"/>
  <c r="P66" i="1"/>
  <c r="O66" i="1"/>
  <c r="N66" i="1"/>
  <c r="Y65" i="1"/>
  <c r="X65" i="1"/>
  <c r="W65" i="1"/>
  <c r="V65" i="1"/>
  <c r="U65" i="1"/>
  <c r="T65" i="1"/>
  <c r="S65" i="1"/>
  <c r="R65" i="1"/>
  <c r="Q65" i="1"/>
  <c r="P65" i="1"/>
  <c r="O65" i="1"/>
  <c r="N65" i="1"/>
  <c r="Y64" i="1"/>
  <c r="X64" i="1"/>
  <c r="W64" i="1"/>
  <c r="V64" i="1"/>
  <c r="U64" i="1"/>
  <c r="T64" i="1"/>
  <c r="S64" i="1"/>
  <c r="R64" i="1"/>
  <c r="Q64" i="1"/>
  <c r="P64" i="1"/>
  <c r="O64" i="1"/>
  <c r="N64" i="1"/>
  <c r="Y63" i="1"/>
  <c r="X63" i="1"/>
  <c r="W63" i="1"/>
  <c r="W73" i="1" s="1"/>
  <c r="V63" i="1"/>
  <c r="V73" i="1" s="1"/>
  <c r="U63" i="1"/>
  <c r="T63" i="1"/>
  <c r="S63" i="1"/>
  <c r="R63" i="1"/>
  <c r="Q63" i="1"/>
  <c r="P63" i="1"/>
  <c r="O63" i="1"/>
  <c r="N63" i="1"/>
  <c r="Y62" i="1"/>
  <c r="X62" i="1"/>
  <c r="W62" i="1"/>
  <c r="V62" i="1"/>
  <c r="U62" i="1"/>
  <c r="T62" i="1"/>
  <c r="S62" i="1"/>
  <c r="R62" i="1"/>
  <c r="Q62" i="1"/>
  <c r="P62" i="1"/>
  <c r="O62" i="1"/>
  <c r="N62" i="1"/>
  <c r="Y61" i="1"/>
  <c r="Y73" i="1"/>
  <c r="X61" i="1"/>
  <c r="X73" i="1"/>
  <c r="W61" i="1"/>
  <c r="V61" i="1"/>
  <c r="U61" i="1"/>
  <c r="U73" i="1"/>
  <c r="T61" i="1"/>
  <c r="T73" i="1" s="1"/>
  <c r="S61" i="1"/>
  <c r="S73" i="1" s="1"/>
  <c r="R61" i="1"/>
  <c r="R73" i="1" s="1"/>
  <c r="Q61" i="1"/>
  <c r="Q73" i="1"/>
  <c r="P61" i="1"/>
  <c r="P73" i="1" s="1"/>
  <c r="O61" i="1"/>
  <c r="N61" i="1"/>
  <c r="N73" i="1" s="1"/>
  <c r="Y60" i="1"/>
  <c r="X60" i="1"/>
  <c r="W60" i="1"/>
  <c r="V60" i="1"/>
  <c r="U60" i="1"/>
  <c r="T60" i="1"/>
  <c r="S60" i="1"/>
  <c r="R60" i="1"/>
  <c r="Q60" i="1"/>
  <c r="P60" i="1"/>
  <c r="O60" i="1"/>
  <c r="N60" i="1"/>
  <c r="Y59" i="1"/>
  <c r="X59" i="1"/>
  <c r="W59" i="1"/>
  <c r="V59" i="1"/>
  <c r="U59" i="1"/>
  <c r="T59" i="1"/>
  <c r="S59" i="1"/>
  <c r="R59" i="1"/>
  <c r="Q59" i="1"/>
  <c r="P59" i="1"/>
  <c r="O59" i="1"/>
  <c r="N59" i="1"/>
  <c r="O73" i="1"/>
  <c r="J72" i="1"/>
  <c r="O72" i="1"/>
  <c r="S72" i="1"/>
  <c r="W72" i="1"/>
  <c r="P72" i="1"/>
  <c r="X72" i="1"/>
  <c r="K72" i="1"/>
  <c r="Q72" i="1"/>
  <c r="U72" i="1"/>
  <c r="Y72" i="1"/>
  <c r="AE72" i="1"/>
  <c r="N72" i="1"/>
  <c r="AI88" i="1"/>
  <c r="Z58" i="14" s="1"/>
  <c r="AI89" i="1"/>
  <c r="Z59" i="14" s="1"/>
  <c r="AD47" i="14"/>
  <c r="AC47" i="14"/>
  <c r="AB47" i="14"/>
  <c r="AC34" i="14"/>
  <c r="AC33" i="14"/>
  <c r="AC32" i="14"/>
  <c r="AC31" i="14"/>
  <c r="AC30" i="14"/>
  <c r="AC29" i="14"/>
  <c r="AC28" i="14"/>
  <c r="AC27" i="14"/>
  <c r="AC26" i="14"/>
  <c r="AC25" i="14"/>
  <c r="AC24" i="14"/>
  <c r="AC23" i="14"/>
  <c r="AB34" i="14"/>
  <c r="AB33" i="14"/>
  <c r="AB32" i="14"/>
  <c r="AB31" i="14"/>
  <c r="AB30" i="14"/>
  <c r="AB29" i="14"/>
  <c r="AB28" i="14"/>
  <c r="AB27" i="14"/>
  <c r="AB26" i="14"/>
  <c r="AB25" i="14"/>
  <c r="AB24" i="14"/>
  <c r="AB23" i="14"/>
  <c r="AC69" i="1"/>
  <c r="AC68" i="1"/>
  <c r="AC67" i="1"/>
  <c r="AC66" i="1"/>
  <c r="AC65" i="1"/>
  <c r="AC73" i="1" s="1"/>
  <c r="K66" i="1"/>
  <c r="L66" i="1"/>
  <c r="K67" i="1"/>
  <c r="L67" i="1"/>
  <c r="K68" i="1"/>
  <c r="L68" i="1"/>
  <c r="K69" i="1"/>
  <c r="L69" i="1"/>
  <c r="L73" i="1" s="1"/>
  <c r="K65" i="1"/>
  <c r="L65" i="1"/>
  <c r="J69" i="1"/>
  <c r="J68" i="1"/>
  <c r="J67" i="1"/>
  <c r="J66" i="1"/>
  <c r="J65" i="1"/>
  <c r="J64" i="1"/>
  <c r="W12" i="14" s="1"/>
  <c r="AC59" i="1"/>
  <c r="K59" i="1"/>
  <c r="L59" i="1"/>
  <c r="J59" i="1"/>
  <c r="J60" i="1"/>
  <c r="V34" i="14"/>
  <c r="V33" i="14"/>
  <c r="V32" i="14"/>
  <c r="V31" i="14"/>
  <c r="V30" i="14"/>
  <c r="V29" i="14"/>
  <c r="V28" i="14"/>
  <c r="V27" i="14"/>
  <c r="V26" i="14"/>
  <c r="V25" i="14"/>
  <c r="V24" i="14"/>
  <c r="V23" i="14"/>
  <c r="R33" i="14"/>
  <c r="R32" i="14"/>
  <c r="R31" i="14"/>
  <c r="R30" i="14"/>
  <c r="R29" i="14"/>
  <c r="R28" i="14"/>
  <c r="R27" i="14"/>
  <c r="R35" i="14" s="1"/>
  <c r="V35" i="14" s="1"/>
  <c r="R26" i="14"/>
  <c r="R25" i="14"/>
  <c r="R24" i="14"/>
  <c r="R23" i="14"/>
  <c r="AD14" i="14"/>
  <c r="AD13" i="14"/>
  <c r="AD12" i="14"/>
  <c r="AC14" i="14"/>
  <c r="AC13" i="14"/>
  <c r="AC12" i="14"/>
  <c r="AB14" i="14"/>
  <c r="AB13" i="14"/>
  <c r="AB12" i="14"/>
  <c r="K73" i="1"/>
  <c r="J73" i="1"/>
  <c r="A3" i="33"/>
  <c r="A2" i="33"/>
  <c r="A1" i="33"/>
  <c r="B56" i="33"/>
  <c r="N55" i="1"/>
  <c r="O55" i="1"/>
  <c r="P55" i="1"/>
  <c r="Q55" i="1"/>
  <c r="I26" i="14" s="1"/>
  <c r="R55" i="1"/>
  <c r="M27" i="14" s="1"/>
  <c r="S55" i="1"/>
  <c r="S56" i="1" s="1"/>
  <c r="T55" i="1"/>
  <c r="U55" i="1"/>
  <c r="I30" i="14"/>
  <c r="V55" i="1"/>
  <c r="W55" i="1"/>
  <c r="X55" i="1"/>
  <c r="X56" i="1" s="1"/>
  <c r="Y55" i="1"/>
  <c r="Y56" i="1" s="1"/>
  <c r="AC54" i="1"/>
  <c r="AC64" i="1"/>
  <c r="AC63" i="1"/>
  <c r="AC62" i="1"/>
  <c r="AC61" i="1"/>
  <c r="AC60" i="1"/>
  <c r="L54" i="1"/>
  <c r="K54" i="1"/>
  <c r="AA13" i="14" s="1"/>
  <c r="J54" i="1"/>
  <c r="L64" i="1"/>
  <c r="W14" i="14" s="1"/>
  <c r="L63" i="1"/>
  <c r="S14" i="14"/>
  <c r="U14" i="14" s="1"/>
  <c r="L62" i="1"/>
  <c r="O14" i="14" s="1"/>
  <c r="L61" i="1"/>
  <c r="K14" i="14" s="1"/>
  <c r="L60" i="1"/>
  <c r="G14" i="14"/>
  <c r="K64" i="1"/>
  <c r="W13" i="14" s="1"/>
  <c r="K63" i="1"/>
  <c r="S13" i="14" s="1"/>
  <c r="K62" i="1"/>
  <c r="O13" i="14" s="1"/>
  <c r="K61" i="1"/>
  <c r="K13" i="14" s="1"/>
  <c r="M13" i="14" s="1"/>
  <c r="K60" i="1"/>
  <c r="G13" i="14" s="1"/>
  <c r="J63" i="1"/>
  <c r="S12" i="14" s="1"/>
  <c r="J62" i="1"/>
  <c r="O12" i="14" s="1"/>
  <c r="Q12" i="14" s="1"/>
  <c r="J61" i="1"/>
  <c r="K12" i="14" s="1"/>
  <c r="G12" i="14"/>
  <c r="AA12" i="14"/>
  <c r="M32" i="14"/>
  <c r="W56" i="1"/>
  <c r="M33" i="14"/>
  <c r="M31" i="14"/>
  <c r="V56" i="1"/>
  <c r="M30" i="14"/>
  <c r="U56" i="1"/>
  <c r="M29" i="14"/>
  <c r="T56" i="1"/>
  <c r="M28" i="14"/>
  <c r="I25" i="14"/>
  <c r="P56" i="1"/>
  <c r="M24" i="14"/>
  <c r="O56" i="1"/>
  <c r="M23" i="14"/>
  <c r="N56" i="1"/>
  <c r="W47" i="14"/>
  <c r="X92" i="1"/>
  <c r="Y92" i="1"/>
  <c r="S47" i="14"/>
  <c r="U47" i="14" s="1"/>
  <c r="X91" i="1"/>
  <c r="Y91" i="1" s="1"/>
  <c r="K47" i="14"/>
  <c r="X89" i="1"/>
  <c r="Y89" i="1" s="1"/>
  <c r="G47" i="14"/>
  <c r="I47" i="14" s="1"/>
  <c r="Y88" i="1"/>
  <c r="X88" i="1"/>
  <c r="O47" i="14"/>
  <c r="X90" i="1"/>
  <c r="Y90" i="1"/>
  <c r="I29" i="14"/>
  <c r="I24" i="14"/>
  <c r="I32" i="14"/>
  <c r="AA47" i="14"/>
  <c r="I35" i="14"/>
  <c r="M25" i="14"/>
  <c r="I23" i="14"/>
  <c r="I31" i="14"/>
  <c r="AA14" i="14"/>
  <c r="M35" i="14"/>
  <c r="Y47" i="14"/>
  <c r="M47" i="14"/>
  <c r="Q47" i="14"/>
  <c r="U12" i="14" l="1"/>
  <c r="M14" i="14"/>
  <c r="I14" i="14"/>
  <c r="I13" i="14"/>
  <c r="Q14" i="14"/>
  <c r="Q13" i="14"/>
  <c r="U13" i="14"/>
  <c r="Y14" i="14"/>
  <c r="AI86" i="1"/>
  <c r="Z56" i="14" s="1"/>
  <c r="Z62" i="14" s="1"/>
  <c r="Y56" i="14"/>
  <c r="AH91" i="1"/>
  <c r="Y13" i="14"/>
  <c r="AI87" i="1"/>
  <c r="Z57" i="14" s="1"/>
  <c r="Y57" i="14"/>
  <c r="M12" i="14"/>
  <c r="I12" i="14"/>
  <c r="Y12" i="14"/>
  <c r="I34" i="14"/>
  <c r="I33" i="14"/>
  <c r="I28" i="14"/>
  <c r="Q56" i="1"/>
  <c r="M34" i="14"/>
  <c r="I27" i="14"/>
  <c r="M26" i="14"/>
  <c r="AI90" i="1"/>
  <c r="Z60" i="14" s="1"/>
  <c r="R56" i="1"/>
  <c r="AA62" i="14"/>
  <c r="AB62" i="14"/>
  <c r="AD62" i="14"/>
  <c r="AC62" i="14"/>
  <c r="AC35" i="14"/>
  <c r="AB35" i="14"/>
  <c r="AI91" i="1" l="1"/>
  <c r="Z61" i="14" s="1"/>
  <c r="Y61" i="14"/>
  <c r="Y62" i="14" s="1"/>
</calcChain>
</file>

<file path=xl/sharedStrings.xml><?xml version="1.0" encoding="utf-8"?>
<sst xmlns="http://schemas.openxmlformats.org/spreadsheetml/2006/main" count="454" uniqueCount="217">
  <si>
    <t xml:space="preserve"> NAME</t>
  </si>
  <si>
    <t>%</t>
  </si>
  <si>
    <t>INDIVIDUAL FREQUENCIES</t>
  </si>
  <si>
    <t>N</t>
  </si>
  <si>
    <t>THIS CENTER</t>
  </si>
  <si>
    <t>MEAN</t>
  </si>
  <si>
    <t>Current</t>
  </si>
  <si>
    <t>Year</t>
  </si>
  <si>
    <t>Previous</t>
  </si>
  <si>
    <t>NATIONAL</t>
  </si>
  <si>
    <t>S.D.</t>
  </si>
  <si>
    <t>company 1</t>
  </si>
  <si>
    <t>company 2</t>
  </si>
  <si>
    <t>company 4</t>
  </si>
  <si>
    <t>company 5</t>
  </si>
  <si>
    <t>company 6</t>
  </si>
  <si>
    <t>company 7</t>
  </si>
  <si>
    <t>Not Satisfied</t>
  </si>
  <si>
    <t>Slightly Satisfied</t>
  </si>
  <si>
    <t>Somewhat Satisfied</t>
  </si>
  <si>
    <t>Quite Satisfied</t>
  </si>
  <si>
    <t>Very Satisfied</t>
  </si>
  <si>
    <t>Definitely Not</t>
  </si>
  <si>
    <t>Probably Not</t>
  </si>
  <si>
    <t>Uncertain</t>
  </si>
  <si>
    <t>Probably Yes</t>
  </si>
  <si>
    <t>Definitely Yes</t>
  </si>
  <si>
    <t>Current Year</t>
  </si>
  <si>
    <t>Individual Frequencies</t>
  </si>
  <si>
    <t>Previous Year</t>
  </si>
  <si>
    <t>company 8</t>
  </si>
  <si>
    <t>company 9</t>
  </si>
  <si>
    <t>company 10</t>
  </si>
  <si>
    <t>Individual Frequencies Calculation Sheet</t>
  </si>
  <si>
    <t>Table 1: RESEARCH PROGRAM</t>
  </si>
  <si>
    <t>Table 4: GENERAL EVALUATION</t>
  </si>
  <si>
    <t>a.</t>
  </si>
  <si>
    <t>b.</t>
  </si>
  <si>
    <t>c.</t>
  </si>
  <si>
    <t>SUM</t>
  </si>
  <si>
    <t>FREQUENCIES</t>
  </si>
  <si>
    <t>Renew:</t>
  </si>
  <si>
    <t>Def Not</t>
  </si>
  <si>
    <t>Prob Not</t>
  </si>
  <si>
    <t>Prob Yes</t>
  </si>
  <si>
    <t>Def Yes</t>
  </si>
  <si>
    <t xml:space="preserve">Previous Year Mean </t>
  </si>
  <si>
    <t>Current Year Mean</t>
  </si>
  <si>
    <t>National Mean</t>
  </si>
  <si>
    <t>National S.D.</t>
  </si>
  <si>
    <t>Total N</t>
  </si>
  <si>
    <t>a. Planning the Research Program</t>
  </si>
  <si>
    <t>b. Project Selection</t>
  </si>
  <si>
    <t>c. Project Development and Management</t>
  </si>
  <si>
    <t>company 3</t>
  </si>
  <si>
    <t>company 11</t>
  </si>
  <si>
    <t>company 12</t>
  </si>
  <si>
    <t>company 13</t>
  </si>
  <si>
    <t>company 14</t>
  </si>
  <si>
    <t>company 15</t>
  </si>
  <si>
    <t>company 16</t>
  </si>
  <si>
    <t>company 17</t>
  </si>
  <si>
    <t>company 18</t>
  </si>
  <si>
    <t>Center Research</t>
  </si>
  <si>
    <t>Center Administration</t>
  </si>
  <si>
    <t>Center Meetings</t>
  </si>
  <si>
    <t>How can the Center improve? Please mark areas that need improvement.</t>
  </si>
  <si>
    <t>e. Dissemination of Results via Publications</t>
  </si>
  <si>
    <t>f. Technology Transfer</t>
  </si>
  <si>
    <t>g. Intellectual Property Management</t>
  </si>
  <si>
    <t>h. Fundraising &amp; Recruiting New Members</t>
  </si>
  <si>
    <t>i. IAB Meetings</t>
  </si>
  <si>
    <t>j. Communications</t>
  </si>
  <si>
    <t>k. Center Personnel</t>
  </si>
  <si>
    <t>l. Other</t>
  </si>
  <si>
    <t>INDUSTRY PULSE DATA ENTRY SHEET</t>
  </si>
  <si>
    <t>1) Please rate your level of satisfaction with the following:</t>
  </si>
  <si>
    <t>Q4</t>
  </si>
  <si>
    <t>How can the Center improve?</t>
  </si>
  <si>
    <t>Benefits</t>
  </si>
  <si>
    <t>how improve</t>
  </si>
  <si>
    <t>renew</t>
  </si>
  <si>
    <t>NSF only</t>
  </si>
  <si>
    <t>d. Project Results Reporting*</t>
  </si>
  <si>
    <t xml:space="preserve">*Improvement to Project Results Reporting is a new category as of 2017. Respondents were encouraged to check as many boxes as applied. Therefore, the percentage across all items may total to greater than 100%. </t>
  </si>
  <si>
    <t>SurveyID</t>
  </si>
  <si>
    <t>Q2</t>
  </si>
  <si>
    <t>Q5</t>
  </si>
  <si>
    <t xml:space="preserve">3) </t>
  </si>
  <si>
    <t>-</t>
  </si>
  <si>
    <t>= N of responses</t>
  </si>
  <si>
    <t>Previous Year N</t>
  </si>
  <si>
    <t>National N</t>
  </si>
  <si>
    <t>National</t>
  </si>
  <si>
    <t>CENTER NAME</t>
  </si>
  <si>
    <t>Respondents: Feedback Provided by X of X Firms Contacted</t>
  </si>
  <si>
    <t>range box</t>
  </si>
  <si>
    <t>The possible range of valid values for specified survey items corresponds to the ranges listed in the purple "range" box, and is represented by the color-coding for each item.
Red Cells indicate a wrong value for that question.</t>
  </si>
  <si>
    <t>company 19</t>
  </si>
  <si>
    <t>company 20</t>
  </si>
  <si>
    <t>company 21</t>
  </si>
  <si>
    <t>company 22</t>
  </si>
  <si>
    <t>company 23</t>
  </si>
  <si>
    <t>company 24</t>
  </si>
  <si>
    <t>company 25</t>
  </si>
  <si>
    <t>company 26</t>
  </si>
  <si>
    <t>company 27</t>
  </si>
  <si>
    <t>company 28</t>
  </si>
  <si>
    <t>company 29</t>
  </si>
  <si>
    <t>company 30</t>
  </si>
  <si>
    <t>company 31</t>
  </si>
  <si>
    <t>company 32</t>
  </si>
  <si>
    <t>company 33</t>
  </si>
  <si>
    <t>company 34</t>
  </si>
  <si>
    <t>company 35</t>
  </si>
  <si>
    <t>company 36</t>
  </si>
  <si>
    <t>company 37</t>
  </si>
  <si>
    <t>company 38</t>
  </si>
  <si>
    <t>company 39</t>
  </si>
  <si>
    <t>company 40</t>
  </si>
  <si>
    <t>company 41</t>
  </si>
  <si>
    <t>company 42</t>
  </si>
  <si>
    <t>company 43</t>
  </si>
  <si>
    <t>company 44</t>
  </si>
  <si>
    <t>company 45</t>
  </si>
  <si>
    <t>company 46</t>
  </si>
  <si>
    <t>company 47</t>
  </si>
  <si>
    <t>company 48</t>
  </si>
  <si>
    <t>company 49</t>
  </si>
  <si>
    <t>company 50</t>
  </si>
  <si>
    <t>Current Year Percent</t>
  </si>
  <si>
    <t>Previous Year Percent</t>
  </si>
  <si>
    <t>National Percent</t>
  </si>
  <si>
    <t>Variable Name</t>
  </si>
  <si>
    <t>Question Text</t>
  </si>
  <si>
    <t>Response Coding</t>
  </si>
  <si>
    <t>Please select your Center's name from the list below.</t>
  </si>
  <si>
    <t>Organization Name:</t>
  </si>
  <si>
    <t>open-ended text</t>
  </si>
  <si>
    <t>Please rate your level of satisfaction with the following aspects of the Center: - Center Research</t>
  </si>
  <si>
    <t>1 = not satisfied, 2 = slightly satisfied, 3 = somewhat satisfied, 4 = quite satisfied, 5 = very satisfied</t>
  </si>
  <si>
    <t>Please rate your level of satisfaction with the following aspects of the Center: - Center Administration</t>
  </si>
  <si>
    <t>Please rate your level of satisfaction with the following aspects of the Center: - Center Meetings</t>
  </si>
  <si>
    <t>1 = selected</t>
  </si>
  <si>
    <t>Do you have any comments for the Center director(s) about how the Center can improve, or areas of excellence that should be maintained? Please identify by letter if listed above, and comment.</t>
  </si>
  <si>
    <t>Do you have any comments about the Center you would like shared directly with NSF? Your response to this question will only be shared confidentially with NSF program directors.</t>
  </si>
  <si>
    <t>Will you renew your membership next year?</t>
  </si>
  <si>
    <t>1 = definitely not, 2 = probably not, 3 = uncertain, 4 = probably yes, 5 = definitely yes</t>
  </si>
  <si>
    <r>
      <t>How can the Center improve? Please mark areas that need improvement.-</t>
    </r>
    <r>
      <rPr>
        <b/>
        <sz val="10"/>
        <rFont val="Arial"/>
        <family val="2"/>
      </rPr>
      <t>a. Planning the Research Program</t>
    </r>
  </si>
  <si>
    <r>
      <t>How can the Center improve? Please mark areas that need improvement.-</t>
    </r>
    <r>
      <rPr>
        <b/>
        <sz val="10"/>
        <rFont val="Arial"/>
        <family val="2"/>
      </rPr>
      <t>b. Project Selection</t>
    </r>
  </si>
  <si>
    <r>
      <t>How can the Center improve? Please mark areas that need improvement.-</t>
    </r>
    <r>
      <rPr>
        <b/>
        <sz val="10"/>
        <rFont val="Arial"/>
        <family val="2"/>
      </rPr>
      <t>c. Project Development &amp; Management</t>
    </r>
  </si>
  <si>
    <r>
      <t>How can the Center improve? Please mark areas that need improvement.-</t>
    </r>
    <r>
      <rPr>
        <b/>
        <sz val="10"/>
        <rFont val="Arial"/>
        <family val="2"/>
      </rPr>
      <t>d. Project Results Reporting</t>
    </r>
  </si>
  <si>
    <r>
      <t>How can the Center improve? Please mark areas that need improvement.-</t>
    </r>
    <r>
      <rPr>
        <b/>
        <sz val="10"/>
        <rFont val="Arial"/>
        <family val="2"/>
      </rPr>
      <t>e. Dissemination of Results via Publications</t>
    </r>
  </si>
  <si>
    <r>
      <t>How can the Center improve? Please mark areas that need improvement.</t>
    </r>
    <r>
      <rPr>
        <b/>
        <sz val="10"/>
        <rFont val="Arial"/>
        <family val="2"/>
      </rPr>
      <t>-f. Technology Transfer</t>
    </r>
  </si>
  <si>
    <r>
      <t>How can the Center improve? Please mark areas that need improvement.-</t>
    </r>
    <r>
      <rPr>
        <b/>
        <sz val="10"/>
        <rFont val="Arial"/>
        <family val="2"/>
      </rPr>
      <t>g. Intellectual Property Management</t>
    </r>
  </si>
  <si>
    <r>
      <t>How can the Center improve? Please mark areas that need improvement.-</t>
    </r>
    <r>
      <rPr>
        <b/>
        <sz val="10"/>
        <rFont val="Arial"/>
        <family val="2"/>
      </rPr>
      <t>h. Fund-raising and Recruitment of New Members</t>
    </r>
  </si>
  <si>
    <r>
      <t>How can the Center improve? Please mark areas that need improvement.-</t>
    </r>
    <r>
      <rPr>
        <b/>
        <sz val="10"/>
        <rFont val="Arial"/>
        <family val="2"/>
      </rPr>
      <t>i. IAB Meetings</t>
    </r>
  </si>
  <si>
    <r>
      <t>How can the Center improve? Please mark areas that need improvement.-</t>
    </r>
    <r>
      <rPr>
        <b/>
        <sz val="10"/>
        <rFont val="Arial"/>
        <family val="2"/>
      </rPr>
      <t>j. Communication</t>
    </r>
  </si>
  <si>
    <r>
      <t>How can the Center improve? Please mark areas that need improvement.-</t>
    </r>
    <r>
      <rPr>
        <b/>
        <sz val="10"/>
        <rFont val="Arial"/>
        <family val="2"/>
      </rPr>
      <t>k. Center Personnel</t>
    </r>
  </si>
  <si>
    <r>
      <t>How can the Center improve? Please mark areas that need improvement.</t>
    </r>
    <r>
      <rPr>
        <b/>
        <sz val="10"/>
        <rFont val="Arial"/>
        <family val="2"/>
      </rPr>
      <t>-l. Other</t>
    </r>
  </si>
  <si>
    <t>centerID</t>
  </si>
  <si>
    <t>Q1a</t>
  </si>
  <si>
    <t>Q1b</t>
  </si>
  <si>
    <t>Q1c</t>
  </si>
  <si>
    <t>Q3aa</t>
  </si>
  <si>
    <t>Q3ab</t>
  </si>
  <si>
    <t>Q3ac</t>
  </si>
  <si>
    <t>Q3ad</t>
  </si>
  <si>
    <t>Q3ae</t>
  </si>
  <si>
    <t>Q3af</t>
  </si>
  <si>
    <t>Q3ag</t>
  </si>
  <si>
    <t>Q3ah</t>
  </si>
  <si>
    <t>Q3ai</t>
  </si>
  <si>
    <t>Q3aj</t>
  </si>
  <si>
    <t>Q3ak</t>
  </si>
  <si>
    <t>Q3al</t>
  </si>
  <si>
    <t>Q3al_text</t>
  </si>
  <si>
    <t>Q6</t>
  </si>
  <si>
    <t>MemberYears</t>
  </si>
  <si>
    <t>OrgType</t>
  </si>
  <si>
    <t>What is your organization type?</t>
  </si>
  <si>
    <t>1 = For Profit - Large (&gt;500 employees).
2 = For Profit - Small (11-500 employees)
3 = For Profit - Micro (&lt;10 Employees)
4 = Government (Fed/state/local)
5 = Non-profit/Other</t>
  </si>
  <si>
    <t>Years as a member:</t>
  </si>
  <si>
    <t>How can the Center improve? Please mark areas that need improvement.-l. Other text</t>
  </si>
  <si>
    <t>other-test</t>
  </si>
  <si>
    <t xml:space="preserve">Current </t>
  </si>
  <si>
    <t xml:space="preserve">Previous </t>
  </si>
  <si>
    <t>Organization is:</t>
  </si>
  <si>
    <t>1) For-Profit Large</t>
  </si>
  <si>
    <t>2) For-Profit Small</t>
  </si>
  <si>
    <t>3) For-Profit Micro</t>
  </si>
  <si>
    <t>4) Govt</t>
  </si>
  <si>
    <t>5) Non-Profit/Other</t>
  </si>
  <si>
    <t>Missing Cases Sheet</t>
  </si>
  <si>
    <t>total(count)</t>
  </si>
  <si>
    <t>missing cases</t>
  </si>
  <si>
    <t>mis-keyed</t>
  </si>
  <si>
    <t>Missing</t>
  </si>
  <si>
    <t>Table 4: Member Information</t>
  </si>
  <si>
    <t>12. How many years has your organization been a member in this center?</t>
  </si>
  <si>
    <t>13.  What is our organization type/size?</t>
  </si>
  <si>
    <t>Mean</t>
  </si>
  <si>
    <t>1. For-Profit Large (&gt; 500 Employees)</t>
  </si>
  <si>
    <t>2. For-Profit Small (11- 500 Employees)</t>
  </si>
  <si>
    <t>3. For Profit-Micro (&lt; 10 Employees)</t>
  </si>
  <si>
    <t>4. Government (Federal/State/Local)</t>
  </si>
  <si>
    <t xml:space="preserve">5. Non-Profit / Other </t>
  </si>
  <si>
    <t>Total Reported</t>
  </si>
  <si>
    <t>Previous Year SD</t>
  </si>
  <si>
    <t>Current Year SD</t>
  </si>
  <si>
    <t>COMPARATIVE NORMS SHEET</t>
  </si>
  <si>
    <t>5) Will your organization renew its membership?</t>
  </si>
  <si>
    <t>Has your firm experienced any significant benefits since the last meeting (e.g. networking, human capital, research, IP, or commercialization benefits)?</t>
  </si>
  <si>
    <t>numeric NCSU assigned ID number</t>
  </si>
  <si>
    <t>Has your organization experienced any significant benefits since the last meeting (e.g. networking, human capital, research, IP, or commercialization benefits)?</t>
  </si>
  <si>
    <t>2025 Industry Pulse Survey</t>
  </si>
  <si>
    <t xml:space="preserve">Paste data into the PULSE DATA ENTRY SHEET to the right. 
Be sure to enter a SurveyID for each respondent to ensure all formulas work correctly
Enter your center's previous year stats in the COMPARATIVE NORMS SHEET at the bottom of this page. Be sure to fill in all green cells in that section.
The template is pre-populated with national norms from FY2024 (the most recently available data).
Be sure to update the center name and response rate on the Quant report tab. 
Be sure to check for and delete blank rows on the Qual report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</si>
</sst>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
    <numFmt numFmtId="166" formatCode=".00"/>
    <numFmt numFmtId="167" formatCode="0.0"/>
    <numFmt numFmtId="168" formatCode="0.0%"/>
  </numFmts>
  <fonts count="41" x14ac:knownFonts="1">
    <font>
      <sz val="10"/>
      <name val="Arial"/>
    </font>
    <font>
      <sz val="11"/>
      <color theme="1"/>
      <name val="Calibri"/>
      <family val="2"/>
      <scheme val="minor"/>
    </font>
    <font>
      <sz val="11"/>
      <color theme="1"/>
      <name val="Calibri"/>
      <family val="2"/>
      <scheme val="minor"/>
    </font>
    <font>
      <sz val="10"/>
      <name val="Arial"/>
      <family val="2"/>
    </font>
    <font>
      <b/>
      <sz val="7"/>
      <name val="Arial"/>
      <family val="2"/>
    </font>
    <font>
      <b/>
      <sz val="8"/>
      <name val="Arial"/>
      <family val="2"/>
    </font>
    <font>
      <b/>
      <sz val="10"/>
      <name val="Arial"/>
      <family val="2"/>
    </font>
    <font>
      <b/>
      <sz val="11"/>
      <color indexed="39"/>
      <name val="Arial"/>
      <family val="2"/>
    </font>
    <font>
      <b/>
      <sz val="10"/>
      <color indexed="39"/>
      <name val="Arial"/>
      <family val="2"/>
    </font>
    <font>
      <b/>
      <u/>
      <sz val="10"/>
      <name val="Arial"/>
      <family val="2"/>
    </font>
    <font>
      <sz val="8"/>
      <name val="Arial"/>
      <family val="2"/>
    </font>
    <font>
      <sz val="10"/>
      <name val="Arial"/>
      <family val="2"/>
    </font>
    <font>
      <b/>
      <sz val="12"/>
      <name val="Arial"/>
      <family val="2"/>
    </font>
    <font>
      <b/>
      <u/>
      <sz val="9"/>
      <name val="Arial"/>
      <family val="2"/>
    </font>
    <font>
      <b/>
      <sz val="9"/>
      <name val="Arial"/>
      <family val="2"/>
    </font>
    <font>
      <sz val="9"/>
      <name val="Arial"/>
      <family val="2"/>
    </font>
    <font>
      <b/>
      <u/>
      <sz val="12"/>
      <name val="Arial"/>
      <family val="2"/>
    </font>
    <font>
      <sz val="12"/>
      <name val="Arial"/>
      <family val="2"/>
    </font>
    <font>
      <b/>
      <sz val="26"/>
      <color indexed="39"/>
      <name val="Arial"/>
      <family val="2"/>
    </font>
    <font>
      <sz val="10"/>
      <color rgb="FF00B050"/>
      <name val="Arial"/>
      <family val="2"/>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0"/>
      <color indexed="13"/>
      <name val="Arial"/>
      <family val="2"/>
    </font>
    <font>
      <sz val="10"/>
      <color indexed="13"/>
      <name val="Arial"/>
      <family val="2"/>
    </font>
    <font>
      <b/>
      <sz val="11"/>
      <color rgb="FFFFFF00"/>
      <name val="Arial"/>
      <family val="2"/>
    </font>
    <font>
      <b/>
      <sz val="10"/>
      <color rgb="FFFF0000"/>
      <name val="Arial"/>
      <family val="2"/>
    </font>
  </fonts>
  <fills count="47">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rgb="FF00B050"/>
        <bgColor indexed="64"/>
      </patternFill>
    </fill>
    <fill>
      <patternFill patternType="solid">
        <fgColor theme="5"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indexed="20"/>
        <bgColor indexed="64"/>
      </patternFill>
    </fill>
    <fill>
      <patternFill patternType="solid">
        <fgColor rgb="FF7030A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35"/>
        <bgColor indexed="64"/>
      </patternFill>
    </fill>
    <fill>
      <patternFill patternType="solid">
        <fgColor indexed="42"/>
        <bgColor indexed="64"/>
      </patternFill>
    </fill>
    <fill>
      <patternFill patternType="solid">
        <fgColor theme="7" tint="0.39997558519241921"/>
        <bgColor indexed="64"/>
      </patternFill>
    </fill>
    <fill>
      <patternFill patternType="solid">
        <fgColor rgb="FFDA9694"/>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ck">
        <color indexed="64"/>
      </bottom>
      <diagonal/>
    </border>
    <border>
      <left style="thick">
        <color indexed="64"/>
      </left>
      <right/>
      <top/>
      <bottom style="thick">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bottom/>
      <diagonal/>
    </border>
    <border>
      <left style="thin">
        <color indexed="64"/>
      </left>
      <right/>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bottom/>
      <diagonal/>
    </border>
    <border>
      <left/>
      <right style="double">
        <color indexed="64"/>
      </right>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bottom style="thin">
        <color indexed="64"/>
      </bottom>
      <diagonal/>
    </border>
    <border>
      <left style="dashed">
        <color indexed="64"/>
      </left>
      <right style="thick">
        <color indexed="64"/>
      </right>
      <top style="dashed">
        <color indexed="64"/>
      </top>
      <bottom style="dashed">
        <color indexed="64"/>
      </bottom>
      <diagonal/>
    </border>
    <border>
      <left style="thick">
        <color indexed="64"/>
      </left>
      <right style="thick">
        <color indexed="64"/>
      </right>
      <top/>
      <bottom/>
      <diagonal/>
    </border>
    <border>
      <left style="dashed">
        <color indexed="64"/>
      </left>
      <right style="dashed">
        <color indexed="64"/>
      </right>
      <top style="dashed">
        <color indexed="64"/>
      </top>
      <bottom style="thick">
        <color indexed="64"/>
      </bottom>
      <diagonal/>
    </border>
    <border>
      <left style="dashed">
        <color indexed="64"/>
      </left>
      <right style="thick">
        <color indexed="64"/>
      </right>
      <top style="dashed">
        <color indexed="64"/>
      </top>
      <bottom style="thick">
        <color indexed="64"/>
      </bottom>
      <diagonal/>
    </border>
    <border>
      <left style="thick">
        <color auto="1"/>
      </left>
      <right/>
      <top/>
      <bottom style="thin">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ck">
        <color indexed="64"/>
      </right>
      <top style="thin">
        <color indexed="64"/>
      </top>
      <bottom style="dashed">
        <color indexed="64"/>
      </bottom>
      <diagonal/>
    </border>
    <border>
      <left style="thin">
        <color indexed="64"/>
      </left>
      <right style="dashed">
        <color indexed="64"/>
      </right>
      <top style="dashed">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indexed="64"/>
      </left>
      <right style="dotted">
        <color indexed="64"/>
      </right>
      <top style="thick">
        <color indexed="64"/>
      </top>
      <bottom style="thin">
        <color indexed="64"/>
      </bottom>
      <diagonal/>
    </border>
    <border>
      <left style="dotted">
        <color auto="1"/>
      </left>
      <right style="dotted">
        <color auto="1"/>
      </right>
      <top/>
      <bottom/>
      <diagonal/>
    </border>
    <border>
      <left style="dotted">
        <color auto="1"/>
      </left>
      <right style="dotted">
        <color auto="1"/>
      </right>
      <top/>
      <bottom style="thick">
        <color indexed="64"/>
      </bottom>
      <diagonal/>
    </border>
    <border>
      <left style="dotted">
        <color auto="1"/>
      </left>
      <right style="dotted">
        <color auto="1"/>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ashed">
        <color indexed="64"/>
      </right>
      <top style="dashed">
        <color indexed="64"/>
      </top>
      <bottom style="thick">
        <color indexed="64"/>
      </bottom>
      <diagonal/>
    </border>
    <border>
      <left/>
      <right style="thick">
        <color indexed="64"/>
      </right>
      <top style="thick">
        <color indexed="64"/>
      </top>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ck">
        <color indexed="64"/>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s>
  <cellStyleXfs count="61">
    <xf numFmtId="0" fontId="0" fillId="0" borderId="0"/>
    <xf numFmtId="0" fontId="21" fillId="0" borderId="0" applyNumberFormat="0" applyFill="0" applyBorder="0" applyAlignment="0" applyProtection="0"/>
    <xf numFmtId="0" fontId="22" fillId="0" borderId="40" applyNumberFormat="0" applyFill="0" applyAlignment="0" applyProtection="0"/>
    <xf numFmtId="0" fontId="23" fillId="0" borderId="41" applyNumberFormat="0" applyFill="0" applyAlignment="0" applyProtection="0"/>
    <xf numFmtId="0" fontId="24" fillId="0" borderId="4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43" applyNumberFormat="0" applyAlignment="0" applyProtection="0"/>
    <xf numFmtId="0" fontId="29" fillId="11" borderId="44" applyNumberFormat="0" applyAlignment="0" applyProtection="0"/>
    <xf numFmtId="0" fontId="30" fillId="11" borderId="43" applyNumberFormat="0" applyAlignment="0" applyProtection="0"/>
    <xf numFmtId="0" fontId="31" fillId="0" borderId="45" applyNumberFormat="0" applyFill="0" applyAlignment="0" applyProtection="0"/>
    <xf numFmtId="0" fontId="32" fillId="12" borderId="4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0" fillId="0" borderId="48" applyNumberFormat="0" applyFill="0" applyAlignment="0" applyProtection="0"/>
    <xf numFmtId="0" fontId="3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5" fillId="29" borderId="0" applyNumberFormat="0" applyBorder="0" applyAlignment="0" applyProtection="0"/>
    <xf numFmtId="0" fontId="3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5" fillId="33" borderId="0" applyNumberFormat="0" applyBorder="0" applyAlignment="0" applyProtection="0"/>
    <xf numFmtId="0" fontId="3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5" fillId="37" borderId="0" applyNumberFormat="0" applyBorder="0" applyAlignment="0" applyProtection="0"/>
    <xf numFmtId="0" fontId="2" fillId="0" borderId="0"/>
    <xf numFmtId="0" fontId="2" fillId="13" borderId="47" applyNumberFormat="0" applyFont="0" applyAlignment="0" applyProtection="0"/>
    <xf numFmtId="9" fontId="36" fillId="0" borderId="0" applyFont="0" applyFill="0" applyBorder="0" applyAlignment="0" applyProtection="0"/>
    <xf numFmtId="0" fontId="3" fillId="0" borderId="0"/>
    <xf numFmtId="44" fontId="3" fillId="0" borderId="0" applyFont="0" applyFill="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13" borderId="47" applyNumberFormat="0" applyFont="0" applyAlignment="0" applyProtection="0"/>
    <xf numFmtId="9" fontId="3" fillId="0" borderId="0" applyFont="0" applyFill="0" applyBorder="0" applyAlignment="0" applyProtection="0"/>
  </cellStyleXfs>
  <cellXfs count="319">
    <xf numFmtId="0" fontId="0" fillId="0" borderId="0" xfId="0"/>
    <xf numFmtId="164" fontId="0" fillId="0" borderId="0" xfId="0" applyNumberFormat="1" applyAlignment="1">
      <alignment horizontal="center"/>
    </xf>
    <xf numFmtId="0" fontId="0" fillId="0" borderId="0" xfId="0" applyAlignment="1">
      <alignment horizontal="center"/>
    </xf>
    <xf numFmtId="164" fontId="5" fillId="3" borderId="1" xfId="0" applyNumberFormat="1" applyFont="1" applyFill="1" applyBorder="1" applyAlignment="1">
      <alignment horizontal="center" textRotation="180"/>
    </xf>
    <xf numFmtId="0" fontId="5" fillId="3" borderId="1" xfId="0" applyFont="1" applyFill="1" applyBorder="1" applyAlignment="1">
      <alignment horizontal="center" textRotation="180"/>
    </xf>
    <xf numFmtId="0" fontId="0" fillId="3" borderId="0" xfId="0" applyFill="1" applyAlignment="1">
      <alignment horizontal="center"/>
    </xf>
    <xf numFmtId="0" fontId="8" fillId="3" borderId="1"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5" fillId="3" borderId="8" xfId="0" applyFont="1" applyFill="1" applyBorder="1" applyAlignment="1">
      <alignment horizontal="center" textRotation="180"/>
    </xf>
    <xf numFmtId="0" fontId="10" fillId="0" borderId="0" xfId="0" applyFont="1" applyAlignment="1">
      <alignment horizontal="center"/>
    </xf>
    <xf numFmtId="0" fontId="5" fillId="3" borderId="0" xfId="0" applyFont="1" applyFill="1" applyAlignment="1">
      <alignment horizontal="right" textRotation="180"/>
    </xf>
    <xf numFmtId="0" fontId="6" fillId="0" borderId="0" xfId="0" applyFont="1"/>
    <xf numFmtId="0" fontId="6" fillId="0" borderId="7" xfId="0" applyFont="1" applyBorder="1" applyAlignment="1">
      <alignment horizontal="center"/>
    </xf>
    <xf numFmtId="0" fontId="0" fillId="0" borderId="7" xfId="0" applyBorder="1" applyAlignment="1">
      <alignment horizontal="center"/>
    </xf>
    <xf numFmtId="165" fontId="0" fillId="0" borderId="0" xfId="0" applyNumberFormat="1" applyAlignment="1">
      <alignment horizontal="center"/>
    </xf>
    <xf numFmtId="0" fontId="0" fillId="0" borderId="11" xfId="0" applyBorder="1"/>
    <xf numFmtId="0" fontId="6" fillId="0" borderId="0" xfId="0" applyFont="1" applyAlignment="1">
      <alignment horizontal="center"/>
    </xf>
    <xf numFmtId="49" fontId="5" fillId="3" borderId="1" xfId="0" applyNumberFormat="1" applyFont="1" applyFill="1" applyBorder="1" applyAlignment="1">
      <alignment horizontal="center" textRotation="180"/>
    </xf>
    <xf numFmtId="0" fontId="5" fillId="0" borderId="0" xfId="0" applyFont="1" applyAlignment="1">
      <alignment horizontal="right" textRotation="180"/>
    </xf>
    <xf numFmtId="0" fontId="5" fillId="0" borderId="0" xfId="0" applyFont="1" applyAlignment="1">
      <alignment horizontal="center" textRotation="180"/>
    </xf>
    <xf numFmtId="0" fontId="0" fillId="4" borderId="0" xfId="0" applyFill="1"/>
    <xf numFmtId="0" fontId="0" fillId="4" borderId="0" xfId="0" applyFill="1" applyAlignment="1">
      <alignment horizontal="center"/>
    </xf>
    <xf numFmtId="0" fontId="0" fillId="0" borderId="10" xfId="0" applyBorder="1" applyAlignment="1">
      <alignment horizontal="center"/>
    </xf>
    <xf numFmtId="164" fontId="0" fillId="3" borderId="0" xfId="0" applyNumberFormat="1" applyFill="1" applyAlignment="1">
      <alignment horizontal="center"/>
    </xf>
    <xf numFmtId="0" fontId="0" fillId="0" borderId="10" xfId="0" applyBorder="1"/>
    <xf numFmtId="0" fontId="9" fillId="0" borderId="11" xfId="0" applyFont="1" applyBorder="1" applyAlignment="1">
      <alignment horizontal="center"/>
    </xf>
    <xf numFmtId="0" fontId="9" fillId="0" borderId="16" xfId="0" applyFont="1" applyBorder="1" applyAlignment="1">
      <alignment horizontal="center"/>
    </xf>
    <xf numFmtId="0" fontId="9" fillId="0" borderId="0" xfId="0" applyFont="1" applyAlignment="1">
      <alignment horizontal="center"/>
    </xf>
    <xf numFmtId="0" fontId="0" fillId="0" borderId="16" xfId="0" applyBorder="1"/>
    <xf numFmtId="0" fontId="9" fillId="0" borderId="17" xfId="0" applyFont="1" applyBorder="1" applyAlignment="1">
      <alignment horizontal="center"/>
    </xf>
    <xf numFmtId="0" fontId="9" fillId="0" borderId="18" xfId="0" applyFont="1" applyBorder="1" applyAlignment="1">
      <alignment horizontal="center"/>
    </xf>
    <xf numFmtId="0" fontId="9" fillId="0" borderId="10" xfId="0" applyFont="1" applyBorder="1" applyAlignment="1">
      <alignment horizontal="center"/>
    </xf>
    <xf numFmtId="0" fontId="6" fillId="0" borderId="10" xfId="0" applyFont="1" applyBorder="1" applyAlignment="1">
      <alignment horizontal="center"/>
    </xf>
    <xf numFmtId="0" fontId="0" fillId="0" borderId="7" xfId="0" applyBorder="1"/>
    <xf numFmtId="0" fontId="0" fillId="0" borderId="19" xfId="0" applyBorder="1"/>
    <xf numFmtId="0" fontId="9" fillId="0" borderId="15" xfId="0" applyFont="1" applyBorder="1" applyAlignment="1">
      <alignment horizontal="center"/>
    </xf>
    <xf numFmtId="0" fontId="0" fillId="0" borderId="11" xfId="0" applyBorder="1" applyAlignment="1">
      <alignment horizontal="center"/>
    </xf>
    <xf numFmtId="0" fontId="0" fillId="0" borderId="22" xfId="0" applyBorder="1"/>
    <xf numFmtId="165" fontId="0" fillId="0" borderId="10" xfId="0" applyNumberFormat="1" applyBorder="1" applyAlignment="1">
      <alignment horizontal="center"/>
    </xf>
    <xf numFmtId="0" fontId="12" fillId="0" borderId="0" xfId="0" applyFont="1"/>
    <xf numFmtId="2" fontId="16" fillId="4" borderId="0" xfId="0" applyNumberFormat="1" applyFont="1" applyFill="1" applyAlignment="1">
      <alignment horizontal="left"/>
    </xf>
    <xf numFmtId="2" fontId="16" fillId="4" borderId="25" xfId="0" applyNumberFormat="1" applyFont="1" applyFill="1" applyBorder="1" applyAlignment="1">
      <alignment horizontal="left"/>
    </xf>
    <xf numFmtId="0" fontId="0" fillId="4" borderId="0" xfId="0" applyFill="1" applyAlignment="1">
      <alignment horizontal="right"/>
    </xf>
    <xf numFmtId="0" fontId="6" fillId="0" borderId="11" xfId="0" applyFont="1" applyBorder="1" applyAlignment="1">
      <alignment horizontal="center"/>
    </xf>
    <xf numFmtId="0" fontId="6" fillId="0" borderId="17" xfId="0" applyFont="1" applyBorder="1" applyAlignment="1">
      <alignment horizontal="center"/>
    </xf>
    <xf numFmtId="0" fontId="6" fillId="0" borderId="26" xfId="0" applyFont="1" applyBorder="1" applyAlignment="1">
      <alignment horizontal="center"/>
    </xf>
    <xf numFmtId="0" fontId="0" fillId="0" borderId="17" xfId="0" applyBorder="1" applyAlignment="1">
      <alignment horizontal="center"/>
    </xf>
    <xf numFmtId="2" fontId="6" fillId="0" borderId="10" xfId="0" applyNumberFormat="1" applyFont="1" applyBorder="1" applyAlignment="1">
      <alignment horizontal="center"/>
    </xf>
    <xf numFmtId="167" fontId="0" fillId="0" borderId="0" xfId="0" applyNumberFormat="1" applyAlignment="1">
      <alignment horizontal="center"/>
    </xf>
    <xf numFmtId="167" fontId="0" fillId="0" borderId="0" xfId="0" applyNumberFormat="1"/>
    <xf numFmtId="165" fontId="0" fillId="0" borderId="0" xfId="0" applyNumberFormat="1"/>
    <xf numFmtId="167" fontId="0" fillId="0" borderId="10" xfId="0" applyNumberFormat="1" applyBorder="1" applyAlignment="1">
      <alignment horizontal="center"/>
    </xf>
    <xf numFmtId="0" fontId="6" fillId="0" borderId="20" xfId="0" applyFont="1" applyBorder="1" applyAlignment="1">
      <alignment horizontal="center"/>
    </xf>
    <xf numFmtId="0" fontId="6" fillId="0" borderId="15" xfId="0" applyFont="1" applyBorder="1" applyAlignment="1">
      <alignment horizontal="center"/>
    </xf>
    <xf numFmtId="0" fontId="6" fillId="0" borderId="27" xfId="0" applyFont="1" applyBorder="1" applyAlignment="1">
      <alignment horizontal="center"/>
    </xf>
    <xf numFmtId="0" fontId="10" fillId="0" borderId="0" xfId="0" applyFont="1"/>
    <xf numFmtId="0" fontId="11" fillId="0" borderId="0" xfId="0" applyFont="1" applyAlignment="1">
      <alignment horizontal="center" vertical="center"/>
    </xf>
    <xf numFmtId="0" fontId="3" fillId="0" borderId="7" xfId="0" applyFont="1" applyBorder="1"/>
    <xf numFmtId="0" fontId="12" fillId="0" borderId="10" xfId="0" applyFont="1" applyBorder="1"/>
    <xf numFmtId="0" fontId="13" fillId="0" borderId="10" xfId="0" applyFont="1" applyBorder="1" applyAlignment="1">
      <alignment horizontal="center"/>
    </xf>
    <xf numFmtId="0" fontId="3" fillId="0" borderId="0" xfId="0" applyFont="1"/>
    <xf numFmtId="0" fontId="11" fillId="0" borderId="10" xfId="0" applyFont="1" applyBorder="1"/>
    <xf numFmtId="1" fontId="0" fillId="0" borderId="0" xfId="0" applyNumberFormat="1" applyAlignment="1">
      <alignment horizontal="center"/>
    </xf>
    <xf numFmtId="165" fontId="0" fillId="0" borderId="21" xfId="0" applyNumberFormat="1" applyBorder="1" applyAlignment="1">
      <alignment horizontal="center"/>
    </xf>
    <xf numFmtId="0" fontId="5" fillId="3" borderId="15" xfId="0" applyFont="1" applyFill="1" applyBorder="1" applyAlignment="1">
      <alignment horizontal="right" textRotation="180"/>
    </xf>
    <xf numFmtId="164" fontId="5" fillId="3" borderId="0" xfId="0" applyNumberFormat="1" applyFont="1" applyFill="1" applyAlignment="1">
      <alignment horizontal="right" textRotation="180"/>
    </xf>
    <xf numFmtId="0" fontId="5" fillId="3" borderId="0" xfId="0" applyFont="1" applyFill="1" applyAlignment="1">
      <alignment horizontal="center" textRotation="180"/>
    </xf>
    <xf numFmtId="0" fontId="5" fillId="3" borderId="15" xfId="0" applyFont="1" applyFill="1" applyBorder="1" applyAlignment="1">
      <alignment horizontal="center" textRotation="180"/>
    </xf>
    <xf numFmtId="0" fontId="0" fillId="3" borderId="15" xfId="0" applyFill="1" applyBorder="1" applyAlignment="1">
      <alignment horizontal="center"/>
    </xf>
    <xf numFmtId="1" fontId="3" fillId="0" borderId="5" xfId="0" applyNumberFormat="1" applyFont="1" applyBorder="1" applyAlignment="1">
      <alignment horizontal="center"/>
    </xf>
    <xf numFmtId="167" fontId="3" fillId="0" borderId="5" xfId="0" applyNumberFormat="1" applyFont="1" applyBorder="1" applyAlignment="1">
      <alignment horizontal="center"/>
    </xf>
    <xf numFmtId="1" fontId="3" fillId="0" borderId="0" xfId="0" applyNumberFormat="1" applyFont="1" applyAlignment="1">
      <alignment horizontal="center"/>
    </xf>
    <xf numFmtId="167" fontId="3" fillId="0" borderId="0" xfId="0" applyNumberFormat="1" applyFont="1" applyAlignment="1">
      <alignment horizontal="center"/>
    </xf>
    <xf numFmtId="0" fontId="6" fillId="6" borderId="13" xfId="0" applyFont="1" applyFill="1" applyBorder="1" applyAlignment="1">
      <alignment horizontal="center"/>
    </xf>
    <xf numFmtId="0" fontId="6" fillId="6" borderId="0" xfId="0" applyFont="1" applyFill="1" applyAlignment="1">
      <alignment horizontal="center"/>
    </xf>
    <xf numFmtId="0" fontId="0" fillId="6" borderId="0" xfId="0" applyFill="1"/>
    <xf numFmtId="0" fontId="6" fillId="6" borderId="0" xfId="0" applyFont="1" applyFill="1" applyAlignment="1">
      <alignment horizontal="left"/>
    </xf>
    <xf numFmtId="0" fontId="0" fillId="6" borderId="15" xfId="0" applyFill="1" applyBorder="1"/>
    <xf numFmtId="0" fontId="6" fillId="6" borderId="14" xfId="0" applyFont="1" applyFill="1" applyBorder="1" applyAlignment="1">
      <alignment horizontal="left"/>
    </xf>
    <xf numFmtId="0" fontId="6" fillId="6" borderId="15" xfId="0" applyFont="1" applyFill="1" applyBorder="1" applyAlignment="1">
      <alignment horizontal="center"/>
    </xf>
    <xf numFmtId="0" fontId="6" fillId="6" borderId="14" xfId="0" applyFont="1" applyFill="1" applyBorder="1" applyAlignment="1">
      <alignment horizontal="center"/>
    </xf>
    <xf numFmtId="0" fontId="3" fillId="6" borderId="33" xfId="0" applyFont="1" applyFill="1" applyBorder="1"/>
    <xf numFmtId="0" fontId="0" fillId="6" borderId="10" xfId="0" applyFill="1" applyBorder="1"/>
    <xf numFmtId="0" fontId="6" fillId="6" borderId="10" xfId="0" applyFont="1" applyFill="1" applyBorder="1" applyAlignment="1">
      <alignment horizontal="center"/>
    </xf>
    <xf numFmtId="0" fontId="6" fillId="6" borderId="26" xfId="0" applyFont="1" applyFill="1" applyBorder="1" applyAlignment="1">
      <alignment horizontal="center"/>
    </xf>
    <xf numFmtId="0" fontId="6" fillId="6" borderId="35" xfId="0" applyFont="1" applyFill="1" applyBorder="1" applyAlignment="1">
      <alignment horizontal="center"/>
    </xf>
    <xf numFmtId="0" fontId="3" fillId="6" borderId="4" xfId="0" applyFont="1" applyFill="1" applyBorder="1"/>
    <xf numFmtId="0" fontId="0" fillId="6" borderId="3" xfId="0" applyFill="1" applyBorder="1"/>
    <xf numFmtId="0" fontId="0" fillId="6" borderId="30" xfId="0" applyFill="1" applyBorder="1" applyAlignment="1">
      <alignment horizontal="center"/>
    </xf>
    <xf numFmtId="2" fontId="6" fillId="0" borderId="0" xfId="0" applyNumberFormat="1" applyFont="1" applyAlignment="1">
      <alignment horizontal="center"/>
    </xf>
    <xf numFmtId="0" fontId="0" fillId="0" borderId="0" xfId="0" applyAlignment="1">
      <alignment horizontal="left" vertical="top" wrapText="1"/>
    </xf>
    <xf numFmtId="167" fontId="3" fillId="0" borderId="10" xfId="0" applyNumberFormat="1" applyFont="1" applyBorder="1" applyAlignment="1">
      <alignment horizontal="center"/>
    </xf>
    <xf numFmtId="167" fontId="3" fillId="0" borderId="11" xfId="0" applyNumberFormat="1" applyFont="1" applyBorder="1" applyAlignment="1">
      <alignment horizontal="center"/>
    </xf>
    <xf numFmtId="0" fontId="9" fillId="6" borderId="2" xfId="0" applyFont="1" applyFill="1" applyBorder="1"/>
    <xf numFmtId="0" fontId="3" fillId="0" borderId="0" xfId="0" applyFont="1" applyAlignment="1">
      <alignment horizontal="center"/>
    </xf>
    <xf numFmtId="0" fontId="9" fillId="6" borderId="0" xfId="0" applyFont="1" applyFill="1"/>
    <xf numFmtId="0" fontId="3" fillId="6" borderId="2" xfId="0" applyFont="1" applyFill="1" applyBorder="1"/>
    <xf numFmtId="0" fontId="3" fillId="0" borderId="7" xfId="0" applyFont="1" applyBorder="1" applyAlignment="1">
      <alignment horizontal="center"/>
    </xf>
    <xf numFmtId="1" fontId="3" fillId="0" borderId="10" xfId="0" applyNumberFormat="1" applyFont="1" applyBorder="1" applyAlignment="1">
      <alignment horizontal="center"/>
    </xf>
    <xf numFmtId="167" fontId="3" fillId="0" borderId="27" xfId="0" applyNumberFormat="1" applyFont="1" applyBorder="1" applyAlignment="1">
      <alignment horizontal="center"/>
    </xf>
    <xf numFmtId="167" fontId="3" fillId="0" borderId="17" xfId="0" applyNumberFormat="1" applyFont="1" applyBorder="1" applyAlignment="1">
      <alignment horizontal="center"/>
    </xf>
    <xf numFmtId="0" fontId="0" fillId="6" borderId="2" xfId="0" applyFill="1" applyBorder="1"/>
    <xf numFmtId="0" fontId="0" fillId="0" borderId="0" xfId="0" applyAlignment="1">
      <alignment vertical="top" wrapText="1"/>
    </xf>
    <xf numFmtId="0" fontId="12" fillId="0" borderId="0" xfId="0" applyFont="1" applyAlignment="1">
      <alignment vertical="top" wrapText="1"/>
    </xf>
    <xf numFmtId="0" fontId="17" fillId="0" borderId="0" xfId="0" applyFont="1" applyAlignment="1">
      <alignment vertical="top" wrapText="1"/>
    </xf>
    <xf numFmtId="0" fontId="0" fillId="0" borderId="0" xfId="0" applyAlignment="1">
      <alignment wrapText="1"/>
    </xf>
    <xf numFmtId="2" fontId="6" fillId="0" borderId="17" xfId="0" applyNumberFormat="1" applyFont="1" applyBorder="1" applyAlignment="1">
      <alignment horizontal="center"/>
    </xf>
    <xf numFmtId="2" fontId="6" fillId="0" borderId="26" xfId="0" applyNumberFormat="1" applyFont="1" applyBorder="1" applyAlignment="1">
      <alignment horizontal="center"/>
    </xf>
    <xf numFmtId="0" fontId="0" fillId="0" borderId="0" xfId="0" applyAlignment="1">
      <alignment horizontal="right" vertical="top" wrapText="1"/>
    </xf>
    <xf numFmtId="168" fontId="3" fillId="0" borderId="5" xfId="43" applyNumberFormat="1" applyFont="1" applyFill="1" applyBorder="1" applyAlignment="1">
      <alignment horizontal="center"/>
    </xf>
    <xf numFmtId="168" fontId="3" fillId="0" borderId="0" xfId="43" applyNumberFormat="1" applyFont="1" applyFill="1" applyBorder="1" applyAlignment="1">
      <alignment horizontal="center"/>
    </xf>
    <xf numFmtId="168" fontId="3" fillId="0" borderId="10" xfId="43" applyNumberFormat="1" applyFont="1" applyFill="1" applyBorder="1" applyAlignment="1">
      <alignment horizontal="center"/>
    </xf>
    <xf numFmtId="0" fontId="7" fillId="3" borderId="0" xfId="0" quotePrefix="1" applyFont="1" applyFill="1" applyAlignment="1">
      <alignment horizontal="left"/>
    </xf>
    <xf numFmtId="0" fontId="0" fillId="38" borderId="53" xfId="0" applyFill="1" applyBorder="1" applyAlignment="1">
      <alignment horizontal="center"/>
    </xf>
    <xf numFmtId="0" fontId="6" fillId="3" borderId="9" xfId="0" applyFont="1" applyFill="1" applyBorder="1" applyAlignment="1">
      <alignment horizontal="center"/>
    </xf>
    <xf numFmtId="0" fontId="3" fillId="3" borderId="9" xfId="0" applyFont="1" applyFill="1" applyBorder="1" applyAlignment="1">
      <alignment horizontal="center"/>
    </xf>
    <xf numFmtId="0" fontId="0" fillId="38" borderId="9" xfId="0" applyFill="1" applyBorder="1" applyAlignment="1">
      <alignment horizontal="center"/>
    </xf>
    <xf numFmtId="0" fontId="0" fillId="38" borderId="28" xfId="0" applyFill="1" applyBorder="1" applyAlignment="1">
      <alignment horizontal="center"/>
    </xf>
    <xf numFmtId="0" fontId="7" fillId="3" borderId="53" xfId="0" quotePrefix="1" applyFont="1" applyFill="1" applyBorder="1" applyAlignment="1">
      <alignment horizontal="center"/>
    </xf>
    <xf numFmtId="0" fontId="6" fillId="3" borderId="28" xfId="0" applyFont="1" applyFill="1" applyBorder="1" applyAlignment="1">
      <alignment horizontal="center"/>
    </xf>
    <xf numFmtId="168" fontId="0" fillId="0" borderId="0" xfId="43" applyNumberFormat="1" applyFont="1" applyFill="1" applyAlignment="1">
      <alignment horizontal="center"/>
    </xf>
    <xf numFmtId="0" fontId="9" fillId="0" borderId="5" xfId="0" applyFont="1" applyBorder="1"/>
    <xf numFmtId="0" fontId="9" fillId="0" borderId="0" xfId="0" applyFont="1"/>
    <xf numFmtId="0" fontId="0" fillId="0" borderId="5" xfId="0" applyBorder="1"/>
    <xf numFmtId="0" fontId="0" fillId="0" borderId="55" xfId="0" applyBorder="1"/>
    <xf numFmtId="0" fontId="0" fillId="0" borderId="21" xfId="0" applyBorder="1"/>
    <xf numFmtId="0" fontId="0" fillId="2" borderId="0" xfId="0" applyFill="1" applyAlignment="1">
      <alignment horizontal="center"/>
    </xf>
    <xf numFmtId="164" fontId="37" fillId="39" borderId="2" xfId="0" applyNumberFormat="1" applyFont="1" applyFill="1" applyBorder="1" applyAlignment="1">
      <alignment horizontal="left"/>
    </xf>
    <xf numFmtId="164" fontId="0" fillId="39" borderId="6" xfId="0" applyNumberFormat="1" applyFill="1" applyBorder="1" applyAlignment="1">
      <alignment horizontal="center"/>
    </xf>
    <xf numFmtId="0" fontId="38" fillId="39" borderId="2" xfId="0" applyFont="1" applyFill="1" applyBorder="1" applyAlignment="1">
      <alignment horizontal="center"/>
    </xf>
    <xf numFmtId="0" fontId="39" fillId="40" borderId="10" xfId="0" applyFont="1" applyFill="1" applyBorder="1" applyAlignment="1">
      <alignment horizontal="center"/>
    </xf>
    <xf numFmtId="0" fontId="39" fillId="40" borderId="7" xfId="0" applyFont="1" applyFill="1" applyBorder="1" applyAlignment="1">
      <alignment horizontal="center"/>
    </xf>
    <xf numFmtId="0" fontId="39" fillId="40" borderId="5" xfId="0" applyFont="1" applyFill="1" applyBorder="1" applyAlignment="1">
      <alignment horizontal="center"/>
    </xf>
    <xf numFmtId="0" fontId="3" fillId="38" borderId="9" xfId="0" applyFont="1" applyFill="1" applyBorder="1" applyAlignment="1">
      <alignment horizontal="center"/>
    </xf>
    <xf numFmtId="0" fontId="3" fillId="41" borderId="9" xfId="0" applyFont="1" applyFill="1" applyBorder="1" applyAlignment="1">
      <alignment horizontal="center"/>
    </xf>
    <xf numFmtId="0" fontId="9" fillId="6" borderId="16" xfId="0" applyFont="1" applyFill="1" applyBorder="1"/>
    <xf numFmtId="0" fontId="3" fillId="0" borderId="0" xfId="0" applyFont="1" applyAlignment="1">
      <alignment horizontal="left" vertical="top" wrapText="1"/>
    </xf>
    <xf numFmtId="0" fontId="20" fillId="42" borderId="0" xfId="0" applyFont="1" applyFill="1"/>
    <xf numFmtId="0" fontId="20" fillId="42" borderId="0" xfId="0" applyFont="1" applyFill="1" applyAlignment="1">
      <alignment wrapText="1"/>
    </xf>
    <xf numFmtId="0" fontId="3" fillId="0" borderId="0" xfId="0" applyFont="1" applyAlignment="1">
      <alignment wrapText="1"/>
    </xf>
    <xf numFmtId="0" fontId="6" fillId="6" borderId="12" xfId="0" applyFont="1" applyFill="1" applyBorder="1"/>
    <xf numFmtId="0" fontId="6" fillId="6" borderId="13" xfId="0" applyFont="1" applyFill="1" applyBorder="1"/>
    <xf numFmtId="0" fontId="9" fillId="0" borderId="5" xfId="44" applyFont="1" applyBorder="1"/>
    <xf numFmtId="1" fontId="3" fillId="0" borderId="0" xfId="44" applyNumberFormat="1" applyAlignment="1">
      <alignment horizontal="center"/>
    </xf>
    <xf numFmtId="0" fontId="0" fillId="43" borderId="7" xfId="0" applyFill="1" applyBorder="1" applyAlignment="1">
      <alignment horizontal="center"/>
    </xf>
    <xf numFmtId="0" fontId="18" fillId="2" borderId="7" xfId="0" applyFont="1" applyFill="1" applyBorder="1" applyAlignment="1">
      <alignment horizontal="left"/>
    </xf>
    <xf numFmtId="0" fontId="0" fillId="44" borderId="0" xfId="0" applyFill="1" applyAlignment="1">
      <alignment horizontal="center"/>
    </xf>
    <xf numFmtId="0" fontId="6" fillId="44" borderId="0" xfId="0" applyFont="1" applyFill="1"/>
    <xf numFmtId="0" fontId="6" fillId="44" borderId="0" xfId="0" applyFont="1" applyFill="1" applyAlignment="1">
      <alignment horizontal="left"/>
    </xf>
    <xf numFmtId="0" fontId="3" fillId="44" borderId="0" xfId="0" applyFont="1" applyFill="1" applyAlignment="1">
      <alignment horizontal="center"/>
    </xf>
    <xf numFmtId="0" fontId="0" fillId="41" borderId="53" xfId="0" applyFill="1" applyBorder="1" applyAlignment="1">
      <alignment horizontal="center"/>
    </xf>
    <xf numFmtId="2" fontId="3" fillId="0" borderId="11" xfId="0" applyNumberFormat="1" applyFont="1" applyBorder="1" applyAlignment="1">
      <alignment horizontal="center"/>
    </xf>
    <xf numFmtId="2" fontId="3" fillId="0" borderId="0" xfId="44" applyNumberFormat="1" applyAlignment="1">
      <alignment horizontal="center"/>
    </xf>
    <xf numFmtId="16" fontId="0" fillId="0" borderId="0" xfId="0" applyNumberFormat="1"/>
    <xf numFmtId="2" fontId="3" fillId="0" borderId="0" xfId="0" applyNumberFormat="1" applyFont="1" applyAlignment="1">
      <alignment horizontal="center"/>
    </xf>
    <xf numFmtId="2" fontId="3" fillId="0" borderId="16" xfId="0" applyNumberFormat="1" applyFont="1" applyBorder="1" applyAlignment="1">
      <alignment horizontal="center"/>
    </xf>
    <xf numFmtId="0" fontId="3" fillId="0" borderId="10" xfId="44" applyBorder="1" applyAlignment="1">
      <alignment horizontal="left"/>
    </xf>
    <xf numFmtId="168" fontId="3" fillId="0" borderId="10" xfId="43" applyNumberFormat="1" applyFont="1" applyBorder="1" applyAlignment="1">
      <alignment horizontal="center"/>
    </xf>
    <xf numFmtId="0" fontId="3" fillId="0" borderId="0" xfId="44"/>
    <xf numFmtId="0" fontId="3" fillId="0" borderId="0" xfId="44" applyAlignment="1">
      <alignment horizontal="center"/>
    </xf>
    <xf numFmtId="0" fontId="3" fillId="0" borderId="11" xfId="44" applyBorder="1"/>
    <xf numFmtId="0" fontId="3" fillId="0" borderId="10" xfId="44" applyBorder="1"/>
    <xf numFmtId="0" fontId="9" fillId="0" borderId="10" xfId="44" applyFont="1" applyBorder="1" applyAlignment="1">
      <alignment horizontal="center"/>
    </xf>
    <xf numFmtId="0" fontId="3" fillId="0" borderId="7" xfId="44" applyBorder="1"/>
    <xf numFmtId="0" fontId="9" fillId="0" borderId="0" xfId="44" applyFont="1" applyAlignment="1">
      <alignment horizontal="center"/>
    </xf>
    <xf numFmtId="0" fontId="3" fillId="0" borderId="11" xfId="44" applyBorder="1" applyAlignment="1">
      <alignment horizontal="center"/>
    </xf>
    <xf numFmtId="0" fontId="3" fillId="0" borderId="22" xfId="44" applyBorder="1"/>
    <xf numFmtId="0" fontId="12" fillId="0" borderId="0" xfId="44" applyFont="1"/>
    <xf numFmtId="0" fontId="9" fillId="0" borderId="17" xfId="44" applyFont="1" applyBorder="1" applyAlignment="1">
      <alignment horizontal="center"/>
    </xf>
    <xf numFmtId="0" fontId="9" fillId="0" borderId="18" xfId="44" applyFont="1" applyBorder="1" applyAlignment="1">
      <alignment horizontal="center"/>
    </xf>
    <xf numFmtId="0" fontId="3" fillId="0" borderId="5" xfId="44" applyBorder="1"/>
    <xf numFmtId="0" fontId="3" fillId="0" borderId="17" xfId="44" applyBorder="1"/>
    <xf numFmtId="0" fontId="3" fillId="0" borderId="10" xfId="44" applyBorder="1" applyAlignment="1">
      <alignment horizontal="center"/>
    </xf>
    <xf numFmtId="168" fontId="3" fillId="0" borderId="0" xfId="60" applyNumberFormat="1" applyFont="1" applyFill="1" applyAlignment="1">
      <alignment horizontal="center"/>
    </xf>
    <xf numFmtId="168" fontId="3" fillId="0" borderId="0" xfId="44" applyNumberFormat="1" applyAlignment="1">
      <alignment horizontal="center"/>
    </xf>
    <xf numFmtId="0" fontId="18" fillId="2" borderId="20" xfId="0" applyFont="1" applyFill="1" applyBorder="1"/>
    <xf numFmtId="0" fontId="18" fillId="2" borderId="5" xfId="0" applyFont="1" applyFill="1" applyBorder="1"/>
    <xf numFmtId="2" fontId="3" fillId="5" borderId="49" xfId="0" applyNumberFormat="1" applyFont="1" applyFill="1" applyBorder="1" applyAlignment="1">
      <alignment horizontal="center"/>
    </xf>
    <xf numFmtId="2" fontId="3" fillId="5" borderId="62" xfId="0" applyNumberFormat="1" applyFont="1" applyFill="1" applyBorder="1" applyAlignment="1">
      <alignment horizontal="center"/>
    </xf>
    <xf numFmtId="2" fontId="3" fillId="5" borderId="63" xfId="0" applyNumberFormat="1" applyFont="1" applyFill="1" applyBorder="1" applyAlignment="1">
      <alignment horizontal="center"/>
    </xf>
    <xf numFmtId="2" fontId="3" fillId="5" borderId="64" xfId="0" applyNumberFormat="1" applyFont="1" applyFill="1" applyBorder="1" applyAlignment="1">
      <alignment horizontal="center"/>
    </xf>
    <xf numFmtId="168" fontId="3" fillId="5" borderId="65" xfId="43" applyNumberFormat="1" applyFont="1" applyFill="1" applyBorder="1" applyAlignment="1">
      <alignment horizontal="center"/>
    </xf>
    <xf numFmtId="168" fontId="3" fillId="5" borderId="66" xfId="43" applyNumberFormat="1" applyFont="1" applyFill="1" applyBorder="1" applyAlignment="1">
      <alignment horizontal="center"/>
    </xf>
    <xf numFmtId="168" fontId="3" fillId="5" borderId="67" xfId="43" applyNumberFormat="1" applyFont="1" applyFill="1" applyBorder="1" applyAlignment="1">
      <alignment horizontal="center"/>
    </xf>
    <xf numFmtId="2" fontId="3" fillId="5" borderId="38" xfId="0" applyNumberFormat="1" applyFont="1" applyFill="1" applyBorder="1" applyAlignment="1">
      <alignment horizontal="center"/>
    </xf>
    <xf numFmtId="2" fontId="0" fillId="45" borderId="52" xfId="0" applyNumberFormat="1" applyFill="1" applyBorder="1" applyAlignment="1">
      <alignment horizontal="center"/>
    </xf>
    <xf numFmtId="2" fontId="0" fillId="45" borderId="0" xfId="0" applyNumberFormat="1" applyFill="1" applyAlignment="1">
      <alignment horizontal="center"/>
    </xf>
    <xf numFmtId="166" fontId="0" fillId="45" borderId="50" xfId="0" applyNumberFormat="1" applyFill="1" applyBorder="1" applyAlignment="1">
      <alignment horizontal="center"/>
    </xf>
    <xf numFmtId="0" fontId="0" fillId="45" borderId="0" xfId="43" applyNumberFormat="1" applyFont="1" applyFill="1" applyBorder="1" applyAlignment="1">
      <alignment horizontal="center"/>
    </xf>
    <xf numFmtId="2" fontId="3" fillId="45" borderId="52" xfId="0" applyNumberFormat="1" applyFont="1" applyFill="1" applyBorder="1" applyAlignment="1">
      <alignment horizontal="center"/>
    </xf>
    <xf numFmtId="168" fontId="0" fillId="45" borderId="51" xfId="43" applyNumberFormat="1" applyFont="1" applyFill="1" applyBorder="1" applyAlignment="1">
      <alignment horizontal="center"/>
    </xf>
    <xf numFmtId="168" fontId="3" fillId="45" borderId="51" xfId="43" applyNumberFormat="1" applyFont="1" applyFill="1" applyBorder="1" applyAlignment="1">
      <alignment horizontal="center"/>
    </xf>
    <xf numFmtId="2" fontId="0" fillId="45" borderId="50" xfId="0" applyNumberFormat="1" applyFill="1" applyBorder="1" applyAlignment="1">
      <alignment horizontal="center"/>
    </xf>
    <xf numFmtId="166" fontId="0" fillId="45" borderId="51" xfId="0" applyNumberFormat="1" applyFill="1" applyBorder="1" applyAlignment="1">
      <alignment horizontal="center"/>
    </xf>
    <xf numFmtId="1" fontId="0" fillId="5" borderId="23" xfId="43" applyNumberFormat="1" applyFont="1" applyFill="1" applyBorder="1"/>
    <xf numFmtId="9" fontId="0" fillId="5" borderId="37" xfId="43" applyFont="1" applyFill="1" applyBorder="1"/>
    <xf numFmtId="9" fontId="0" fillId="5" borderId="23" xfId="43" applyFont="1" applyFill="1" applyBorder="1"/>
    <xf numFmtId="1" fontId="0" fillId="5" borderId="36" xfId="0" applyNumberFormat="1" applyFill="1" applyBorder="1"/>
    <xf numFmtId="1" fontId="0" fillId="5" borderId="39" xfId="0" applyNumberFormat="1" applyFill="1" applyBorder="1"/>
    <xf numFmtId="9" fontId="0" fillId="5" borderId="31" xfId="43" applyFont="1" applyFill="1" applyBorder="1"/>
    <xf numFmtId="0" fontId="0" fillId="45" borderId="37" xfId="0" applyFill="1" applyBorder="1"/>
    <xf numFmtId="10" fontId="0" fillId="45" borderId="38" xfId="0" applyNumberFormat="1" applyFill="1" applyBorder="1"/>
    <xf numFmtId="0" fontId="0" fillId="45" borderId="23" xfId="0" applyFill="1" applyBorder="1"/>
    <xf numFmtId="10" fontId="0" fillId="45" borderId="29" xfId="0" applyNumberFormat="1" applyFill="1" applyBorder="1"/>
    <xf numFmtId="0" fontId="0" fillId="45" borderId="31" xfId="0" applyFill="1" applyBorder="1"/>
    <xf numFmtId="10" fontId="0" fillId="45" borderId="32" xfId="0" applyNumberFormat="1" applyFill="1" applyBorder="1"/>
    <xf numFmtId="0" fontId="3" fillId="5" borderId="58" xfId="44" applyFill="1" applyBorder="1" applyAlignment="1">
      <alignment horizontal="center"/>
    </xf>
    <xf numFmtId="10" fontId="3" fillId="5" borderId="23" xfId="44" applyNumberFormat="1" applyFill="1" applyBorder="1" applyAlignment="1">
      <alignment horizontal="center"/>
    </xf>
    <xf numFmtId="0" fontId="3" fillId="5" borderId="23" xfId="44" applyFill="1" applyBorder="1" applyAlignment="1">
      <alignment horizontal="center"/>
    </xf>
    <xf numFmtId="0" fontId="3" fillId="5" borderId="59" xfId="44" applyFill="1" applyBorder="1" applyAlignment="1">
      <alignment horizontal="center"/>
    </xf>
    <xf numFmtId="0" fontId="3" fillId="5" borderId="60" xfId="44" applyFill="1" applyBorder="1" applyAlignment="1">
      <alignment horizontal="center"/>
    </xf>
    <xf numFmtId="0" fontId="3" fillId="5" borderId="56" xfId="44" applyFill="1" applyBorder="1" applyAlignment="1">
      <alignment horizontal="center"/>
    </xf>
    <xf numFmtId="0" fontId="3" fillId="5" borderId="31" xfId="44" applyFill="1" applyBorder="1" applyAlignment="1">
      <alignment horizontal="center"/>
    </xf>
    <xf numFmtId="0" fontId="3" fillId="45" borderId="23" xfId="44" applyFill="1" applyBorder="1" applyAlignment="1">
      <alignment horizontal="center"/>
    </xf>
    <xf numFmtId="168" fontId="3" fillId="45" borderId="29" xfId="43" applyNumberFormat="1" applyFont="1" applyFill="1" applyBorder="1" applyAlignment="1">
      <alignment horizontal="center"/>
    </xf>
    <xf numFmtId="0" fontId="3" fillId="45" borderId="60" xfId="44" applyFill="1" applyBorder="1" applyAlignment="1">
      <alignment horizontal="center"/>
    </xf>
    <xf numFmtId="168" fontId="3" fillId="45" borderId="61" xfId="43" applyNumberFormat="1" applyFont="1" applyFill="1" applyBorder="1" applyAlignment="1">
      <alignment horizontal="center"/>
    </xf>
    <xf numFmtId="0" fontId="3" fillId="45" borderId="31" xfId="44" applyFill="1" applyBorder="1" applyAlignment="1">
      <alignment horizontal="center"/>
    </xf>
    <xf numFmtId="168" fontId="3" fillId="45" borderId="32" xfId="43" applyNumberFormat="1" applyFont="1" applyFill="1" applyBorder="1" applyAlignment="1">
      <alignment horizontal="center"/>
    </xf>
    <xf numFmtId="0" fontId="0" fillId="46" borderId="30" xfId="0" applyFill="1" applyBorder="1"/>
    <xf numFmtId="0" fontId="6" fillId="46" borderId="30" xfId="44" applyFont="1" applyFill="1" applyBorder="1"/>
    <xf numFmtId="0" fontId="6" fillId="46" borderId="2" xfId="44" applyFont="1" applyFill="1" applyBorder="1"/>
    <xf numFmtId="0" fontId="3" fillId="46" borderId="2" xfId="44" applyFill="1" applyBorder="1"/>
    <xf numFmtId="0" fontId="3" fillId="46" borderId="4" xfId="44" applyFill="1" applyBorder="1"/>
    <xf numFmtId="0" fontId="6" fillId="46" borderId="13" xfId="44" applyFont="1" applyFill="1" applyBorder="1"/>
    <xf numFmtId="0" fontId="3" fillId="46" borderId="0" xfId="44" applyFill="1"/>
    <xf numFmtId="0" fontId="6" fillId="46" borderId="0" xfId="44" applyFont="1" applyFill="1" applyAlignment="1">
      <alignment horizontal="left"/>
    </xf>
    <xf numFmtId="0" fontId="3" fillId="46" borderId="15" xfId="44" applyFill="1" applyBorder="1"/>
    <xf numFmtId="0" fontId="6" fillId="46" borderId="14" xfId="44" applyFont="1" applyFill="1" applyBorder="1" applyAlignment="1">
      <alignment horizontal="left"/>
    </xf>
    <xf numFmtId="0" fontId="6" fillId="46" borderId="0" xfId="44" applyFont="1" applyFill="1" applyAlignment="1">
      <alignment horizontal="center"/>
    </xf>
    <xf numFmtId="0" fontId="6" fillId="46" borderId="15" xfId="44" applyFont="1" applyFill="1" applyBorder="1" applyAlignment="1">
      <alignment horizontal="center"/>
    </xf>
    <xf numFmtId="0" fontId="6" fillId="46" borderId="14" xfId="44" applyFont="1" applyFill="1" applyBorder="1" applyAlignment="1">
      <alignment horizontal="center"/>
    </xf>
    <xf numFmtId="0" fontId="3" fillId="46" borderId="3" xfId="44" applyFill="1" applyBorder="1"/>
    <xf numFmtId="0" fontId="3" fillId="41" borderId="1" xfId="44" applyFill="1" applyBorder="1" applyAlignment="1">
      <alignment horizontal="center"/>
    </xf>
    <xf numFmtId="168" fontId="3" fillId="41" borderId="1" xfId="43" applyNumberFormat="1" applyFont="1" applyFill="1" applyBorder="1" applyAlignment="1">
      <alignment horizontal="center"/>
    </xf>
    <xf numFmtId="1" fontId="3" fillId="41" borderId="1" xfId="44" applyNumberFormat="1" applyFill="1" applyBorder="1" applyAlignment="1">
      <alignment horizontal="center"/>
    </xf>
    <xf numFmtId="1" fontId="3" fillId="41" borderId="53" xfId="44" applyNumberFormat="1" applyFill="1" applyBorder="1" applyAlignment="1">
      <alignment horizontal="center"/>
    </xf>
    <xf numFmtId="168" fontId="3" fillId="41" borderId="53" xfId="43" applyNumberFormat="1" applyFont="1" applyFill="1" applyBorder="1" applyAlignment="1">
      <alignment horizontal="center"/>
    </xf>
    <xf numFmtId="0" fontId="3" fillId="41" borderId="34" xfId="44" applyFill="1" applyBorder="1" applyAlignment="1">
      <alignment horizontal="center"/>
    </xf>
    <xf numFmtId="168" fontId="3" fillId="41" borderId="34" xfId="43" applyNumberFormat="1" applyFont="1" applyFill="1" applyBorder="1" applyAlignment="1">
      <alignment horizontal="center"/>
    </xf>
    <xf numFmtId="0" fontId="0" fillId="41" borderId="1" xfId="0" applyFill="1" applyBorder="1"/>
    <xf numFmtId="9" fontId="0" fillId="41" borderId="1" xfId="43" applyFont="1" applyFill="1" applyBorder="1"/>
    <xf numFmtId="0" fontId="0" fillId="41" borderId="34" xfId="0" applyFill="1" applyBorder="1"/>
    <xf numFmtId="9" fontId="0" fillId="41" borderId="34" xfId="43" applyFont="1" applyFill="1" applyBorder="1"/>
    <xf numFmtId="0" fontId="0" fillId="41" borderId="1" xfId="0" applyFill="1" applyBorder="1" applyAlignment="1">
      <alignment horizontal="center"/>
    </xf>
    <xf numFmtId="0" fontId="3" fillId="41" borderId="1" xfId="0" applyFont="1" applyFill="1" applyBorder="1" applyAlignment="1">
      <alignment horizontal="center"/>
    </xf>
    <xf numFmtId="168" fontId="3" fillId="41" borderId="5" xfId="43" applyNumberFormat="1" applyFont="1" applyFill="1" applyBorder="1" applyAlignment="1">
      <alignment horizontal="center"/>
    </xf>
    <xf numFmtId="167" fontId="0" fillId="41" borderId="1" xfId="0" applyNumberFormat="1" applyFill="1" applyBorder="1" applyAlignment="1">
      <alignment horizontal="center"/>
    </xf>
    <xf numFmtId="0" fontId="3" fillId="41" borderId="5" xfId="0" applyFont="1" applyFill="1" applyBorder="1" applyAlignment="1">
      <alignment horizontal="center"/>
    </xf>
    <xf numFmtId="0" fontId="0" fillId="46" borderId="15" xfId="0" applyFill="1" applyBorder="1" applyAlignment="1">
      <alignment horizontal="center"/>
    </xf>
    <xf numFmtId="0" fontId="8" fillId="46" borderId="6" xfId="0" applyFont="1" applyFill="1" applyBorder="1" applyAlignment="1">
      <alignment horizontal="center"/>
    </xf>
    <xf numFmtId="0" fontId="0" fillId="46" borderId="8" xfId="0" applyFill="1" applyBorder="1" applyAlignment="1">
      <alignment horizontal="center"/>
    </xf>
    <xf numFmtId="0" fontId="0" fillId="46" borderId="7" xfId="0" applyFill="1" applyBorder="1" applyAlignment="1">
      <alignment horizontal="center"/>
    </xf>
    <xf numFmtId="0" fontId="19" fillId="46" borderId="15" xfId="0" applyFont="1" applyFill="1" applyBorder="1" applyAlignment="1">
      <alignment horizontal="center"/>
    </xf>
    <xf numFmtId="0" fontId="19" fillId="46" borderId="0" xfId="0" applyFont="1" applyFill="1" applyAlignment="1">
      <alignment horizontal="center"/>
    </xf>
    <xf numFmtId="164" fontId="3" fillId="46" borderId="8" xfId="0" applyNumberFormat="1" applyFont="1" applyFill="1" applyBorder="1" applyAlignment="1">
      <alignment horizontal="center"/>
    </xf>
    <xf numFmtId="0" fontId="3" fillId="46" borderId="7" xfId="0" applyFont="1" applyFill="1" applyBorder="1" applyAlignment="1">
      <alignment horizontal="center"/>
    </xf>
    <xf numFmtId="164" fontId="3" fillId="46" borderId="20" xfId="0" applyNumberFormat="1" applyFont="1" applyFill="1" applyBorder="1" applyAlignment="1">
      <alignment horizontal="center"/>
    </xf>
    <xf numFmtId="0" fontId="3" fillId="46" borderId="5" xfId="0" applyFont="1" applyFill="1" applyBorder="1" applyAlignment="1">
      <alignment horizontal="center"/>
    </xf>
    <xf numFmtId="167" fontId="0" fillId="46" borderId="7" xfId="0" applyNumberFormat="1" applyFill="1" applyBorder="1" applyAlignment="1">
      <alignment horizontal="center"/>
    </xf>
    <xf numFmtId="168" fontId="3" fillId="46" borderId="5" xfId="43" applyNumberFormat="1" applyFont="1" applyFill="1" applyBorder="1" applyAlignment="1">
      <alignment horizontal="center"/>
    </xf>
    <xf numFmtId="0" fontId="3" fillId="46" borderId="5" xfId="0" applyFont="1" applyFill="1" applyBorder="1"/>
    <xf numFmtId="0" fontId="3" fillId="46" borderId="7" xfId="0" applyFont="1" applyFill="1" applyBorder="1"/>
    <xf numFmtId="0" fontId="8" fillId="41" borderId="0" xfId="0" applyFont="1" applyFill="1" applyAlignment="1">
      <alignment horizontal="center"/>
    </xf>
    <xf numFmtId="0" fontId="7" fillId="46" borderId="5" xfId="0" quotePrefix="1" applyFont="1" applyFill="1" applyBorder="1"/>
    <xf numFmtId="0" fontId="18" fillId="2" borderId="5" xfId="0" applyFont="1" applyFill="1" applyBorder="1" applyAlignment="1">
      <alignment horizontal="center"/>
    </xf>
    <xf numFmtId="0" fontId="18" fillId="2" borderId="6" xfId="0" applyFont="1" applyFill="1" applyBorder="1" applyAlignment="1">
      <alignment horizontal="center"/>
    </xf>
    <xf numFmtId="0" fontId="7" fillId="3" borderId="8" xfId="0" applyFont="1" applyFill="1" applyBorder="1" applyAlignment="1">
      <alignment horizontal="center"/>
    </xf>
    <xf numFmtId="0" fontId="7" fillId="3" borderId="7" xfId="0" applyFont="1" applyFill="1" applyBorder="1" applyAlignment="1">
      <alignment horizontal="center"/>
    </xf>
    <xf numFmtId="0" fontId="7" fillId="3" borderId="24" xfId="0" applyFont="1" applyFill="1" applyBorder="1" applyAlignment="1">
      <alignment horizontal="center"/>
    </xf>
    <xf numFmtId="0" fontId="40" fillId="3" borderId="10" xfId="0" applyFont="1" applyFill="1" applyBorder="1" applyAlignment="1">
      <alignment horizontal="left" wrapText="1"/>
    </xf>
    <xf numFmtId="0" fontId="9" fillId="6" borderId="15" xfId="0" applyFont="1" applyFill="1" applyBorder="1" applyAlignment="1">
      <alignment horizontal="center"/>
    </xf>
    <xf numFmtId="0" fontId="9" fillId="6" borderId="14" xfId="0" applyFont="1" applyFill="1" applyBorder="1" applyAlignment="1">
      <alignment horizontal="center"/>
    </xf>
    <xf numFmtId="0" fontId="18" fillId="2" borderId="20" xfId="0" applyFont="1" applyFill="1" applyBorder="1" applyAlignment="1">
      <alignment horizontal="center"/>
    </xf>
    <xf numFmtId="0" fontId="9" fillId="46" borderId="15" xfId="44" applyFont="1" applyFill="1" applyBorder="1" applyAlignment="1">
      <alignment horizontal="center"/>
    </xf>
    <xf numFmtId="0" fontId="9" fillId="46" borderId="14" xfId="44" applyFont="1" applyFill="1" applyBorder="1" applyAlignment="1">
      <alignment horizontal="center"/>
    </xf>
    <xf numFmtId="0" fontId="9" fillId="46" borderId="0" xfId="44" applyFont="1" applyFill="1" applyAlignment="1">
      <alignment horizontal="center"/>
    </xf>
    <xf numFmtId="0" fontId="9" fillId="46" borderId="16" xfId="44" applyFont="1" applyFill="1" applyBorder="1" applyAlignment="1">
      <alignment horizontal="center"/>
    </xf>
    <xf numFmtId="0" fontId="6" fillId="46" borderId="13" xfId="44" applyFont="1" applyFill="1" applyBorder="1" applyAlignment="1">
      <alignment horizontal="center"/>
    </xf>
    <xf numFmtId="0" fontId="6" fillId="46" borderId="57" xfId="44" applyFont="1" applyFill="1" applyBorder="1" applyAlignment="1">
      <alignment horizontal="center"/>
    </xf>
    <xf numFmtId="0" fontId="7" fillId="46" borderId="5" xfId="0" applyFont="1" applyFill="1" applyBorder="1" applyAlignment="1">
      <alignment horizontal="center"/>
    </xf>
    <xf numFmtId="0" fontId="7" fillId="46" borderId="6" xfId="0" applyFont="1" applyFill="1" applyBorder="1" applyAlignment="1">
      <alignment horizontal="center"/>
    </xf>
    <xf numFmtId="0" fontId="6" fillId="2" borderId="0" xfId="0" applyFont="1" applyFill="1" applyAlignment="1">
      <alignment horizontal="left" vertical="top" wrapText="1"/>
    </xf>
    <xf numFmtId="0" fontId="6" fillId="2" borderId="14" xfId="0" applyFont="1" applyFill="1" applyBorder="1" applyAlignment="1">
      <alignment horizontal="left" vertical="top" wrapText="1"/>
    </xf>
    <xf numFmtId="0" fontId="7" fillId="46" borderId="8" xfId="0" applyFont="1" applyFill="1" applyBorder="1" applyAlignment="1">
      <alignment horizontal="center"/>
    </xf>
    <xf numFmtId="0" fontId="7" fillId="46" borderId="7" xfId="0" applyFont="1" applyFill="1" applyBorder="1" applyAlignment="1">
      <alignment horizontal="center"/>
    </xf>
    <xf numFmtId="0" fontId="7" fillId="46" borderId="24" xfId="0" applyFont="1" applyFill="1" applyBorder="1" applyAlignment="1">
      <alignment horizontal="center"/>
    </xf>
    <xf numFmtId="0" fontId="9" fillId="0" borderId="26" xfId="0" applyFont="1" applyBorder="1" applyAlignment="1">
      <alignment horizontal="center"/>
    </xf>
    <xf numFmtId="0" fontId="9" fillId="0" borderId="10" xfId="0" applyFont="1" applyBorder="1" applyAlignment="1">
      <alignment horizontal="center"/>
    </xf>
    <xf numFmtId="0" fontId="6" fillId="0" borderId="0" xfId="0" applyFont="1" applyAlignment="1">
      <alignment horizontal="center"/>
    </xf>
    <xf numFmtId="0" fontId="12" fillId="0" borderId="0" xfId="0" applyFont="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17" fillId="0" borderId="0" xfId="0" applyFont="1" applyAlignment="1">
      <alignment horizontal="center"/>
    </xf>
    <xf numFmtId="0" fontId="14" fillId="0" borderId="0" xfId="0" applyFont="1" applyAlignment="1">
      <alignment horizontal="center"/>
    </xf>
    <xf numFmtId="0" fontId="13" fillId="0" borderId="10" xfId="0" applyFont="1" applyBorder="1" applyAlignment="1">
      <alignment horizontal="center"/>
    </xf>
    <xf numFmtId="0" fontId="3" fillId="0" borderId="7" xfId="0" applyFont="1" applyBorder="1" applyAlignment="1">
      <alignment horizontal="left"/>
    </xf>
    <xf numFmtId="0" fontId="15" fillId="0" borderId="0" xfId="0" applyFont="1" applyAlignment="1">
      <alignment horizontal="left" wrapText="1"/>
    </xf>
    <xf numFmtId="0" fontId="9" fillId="0" borderId="54" xfId="0" applyFont="1" applyBorder="1" applyAlignment="1">
      <alignment horizontal="center"/>
    </xf>
    <xf numFmtId="0" fontId="9" fillId="0" borderId="7" xfId="0" applyFont="1" applyBorder="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55" xfId="0" applyFont="1" applyBorder="1" applyAlignment="1">
      <alignment horizontal="center"/>
    </xf>
    <xf numFmtId="0" fontId="9" fillId="0" borderId="10" xfId="44" applyFont="1" applyBorder="1" applyAlignment="1">
      <alignment horizontal="center"/>
    </xf>
    <xf numFmtId="0" fontId="9" fillId="0" borderId="27" xfId="44" applyFont="1" applyBorder="1" applyAlignment="1">
      <alignment horizontal="center"/>
    </xf>
    <xf numFmtId="0" fontId="9" fillId="0" borderId="5" xfId="44" applyFont="1" applyBorder="1" applyAlignment="1">
      <alignment horizontal="center"/>
    </xf>
    <xf numFmtId="0" fontId="9" fillId="0" borderId="6" xfId="44" applyFont="1" applyBorder="1" applyAlignment="1">
      <alignment horizontal="center"/>
    </xf>
    <xf numFmtId="0" fontId="9" fillId="0" borderId="17" xfId="44" applyFont="1" applyBorder="1" applyAlignment="1">
      <alignment horizontal="center"/>
    </xf>
    <xf numFmtId="0" fontId="9" fillId="0" borderId="18" xfId="44" applyFont="1" applyBorder="1" applyAlignment="1">
      <alignment horizontal="center"/>
    </xf>
    <xf numFmtId="0" fontId="9" fillId="0" borderId="7" xfId="44" applyFont="1" applyBorder="1" applyAlignment="1">
      <alignment horizontal="center"/>
    </xf>
    <xf numFmtId="0" fontId="9" fillId="0" borderId="19" xfId="44" applyFont="1" applyBorder="1" applyAlignment="1">
      <alignment horizontal="center"/>
    </xf>
    <xf numFmtId="0" fontId="9" fillId="0" borderId="54" xfId="44" applyFont="1" applyBorder="1" applyAlignment="1">
      <alignment horizontal="center"/>
    </xf>
    <xf numFmtId="0" fontId="9" fillId="0" borderId="55" xfId="44" applyFont="1" applyBorder="1" applyAlignment="1">
      <alignment horizontal="center"/>
    </xf>
    <xf numFmtId="0" fontId="6" fillId="0" borderId="0" xfId="0" applyFont="1" applyAlignment="1">
      <alignment horizontal="left" vertical="top" wrapText="1"/>
    </xf>
    <xf numFmtId="0" fontId="12" fillId="0" borderId="0" xfId="0" applyFont="1" applyAlignment="1">
      <alignment horizontal="center" vertical="top" wrapText="1"/>
    </xf>
    <xf numFmtId="0" fontId="17" fillId="0" borderId="0" xfId="0" applyFont="1" applyAlignment="1">
      <alignment horizontal="center" vertical="top" wrapText="1"/>
    </xf>
  </cellXfs>
  <cellStyles count="61">
    <cellStyle name="20% - Accent1" xfId="18" builtinId="30" customBuiltin="1"/>
    <cellStyle name="20% - Accent1 2" xfId="46" xr:uid="{00000000-0005-0000-0000-000001000000}"/>
    <cellStyle name="20% - Accent2" xfId="22" builtinId="34" customBuiltin="1"/>
    <cellStyle name="20% - Accent2 2" xfId="48" xr:uid="{00000000-0005-0000-0000-000003000000}"/>
    <cellStyle name="20% - Accent3" xfId="26" builtinId="38" customBuiltin="1"/>
    <cellStyle name="20% - Accent3 2" xfId="50" xr:uid="{00000000-0005-0000-0000-000005000000}"/>
    <cellStyle name="20% - Accent4" xfId="30" builtinId="42" customBuiltin="1"/>
    <cellStyle name="20% - Accent4 2" xfId="52" xr:uid="{00000000-0005-0000-0000-000007000000}"/>
    <cellStyle name="20% - Accent5" xfId="34" builtinId="46" customBuiltin="1"/>
    <cellStyle name="20% - Accent5 2" xfId="54" xr:uid="{00000000-0005-0000-0000-000009000000}"/>
    <cellStyle name="20% - Accent6" xfId="38" builtinId="50" customBuiltin="1"/>
    <cellStyle name="20% - Accent6 2" xfId="56" xr:uid="{00000000-0005-0000-0000-00000B000000}"/>
    <cellStyle name="40% - Accent1" xfId="19" builtinId="31" customBuiltin="1"/>
    <cellStyle name="40% - Accent1 2" xfId="47" xr:uid="{00000000-0005-0000-0000-00000D000000}"/>
    <cellStyle name="40% - Accent2" xfId="23" builtinId="35" customBuiltin="1"/>
    <cellStyle name="40% - Accent2 2" xfId="49" xr:uid="{00000000-0005-0000-0000-00000F000000}"/>
    <cellStyle name="40% - Accent3" xfId="27" builtinId="39" customBuiltin="1"/>
    <cellStyle name="40% - Accent3 2" xfId="51" xr:uid="{00000000-0005-0000-0000-000011000000}"/>
    <cellStyle name="40% - Accent4" xfId="31" builtinId="43" customBuiltin="1"/>
    <cellStyle name="40% - Accent4 2" xfId="53" xr:uid="{00000000-0005-0000-0000-000013000000}"/>
    <cellStyle name="40% - Accent5" xfId="35" builtinId="47" customBuiltin="1"/>
    <cellStyle name="40% - Accent5 2" xfId="55" xr:uid="{00000000-0005-0000-0000-000015000000}"/>
    <cellStyle name="40% - Accent6" xfId="39" builtinId="51" customBuiltin="1"/>
    <cellStyle name="40% - Accent6 2" xfId="57"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urrency 2" xfId="45" xr:uid="{00000000-0005-0000-0000-000027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1" xr:uid="{00000000-0005-0000-0000-000032000000}"/>
    <cellStyle name="Normal 2 2" xfId="58" xr:uid="{00000000-0005-0000-0000-000033000000}"/>
    <cellStyle name="Normal 3" xfId="44" xr:uid="{00000000-0005-0000-0000-000034000000}"/>
    <cellStyle name="Note 2" xfId="42" xr:uid="{00000000-0005-0000-0000-000035000000}"/>
    <cellStyle name="Note 2 2" xfId="59" xr:uid="{00000000-0005-0000-0000-000036000000}"/>
    <cellStyle name="Output" xfId="10" builtinId="21" customBuiltin="1"/>
    <cellStyle name="Percent" xfId="43" builtinId="5"/>
    <cellStyle name="Percent 2" xfId="60" xr:uid="{00000000-0005-0000-0000-000039000000}"/>
    <cellStyle name="Title" xfId="1" builtinId="15" customBuiltin="1"/>
    <cellStyle name="Total" xfId="16" builtinId="25" customBuiltin="1"/>
    <cellStyle name="Warning Text" xfId="14" builtinId="11" customBuiltin="1"/>
  </cellStyles>
  <dxfs count="0"/>
  <tableStyles count="0" defaultTableStyle="TableStyleMedium9" defaultPivotStyle="PivotStyleLight16"/>
  <colors>
    <mruColors>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Satisfaction</a:t>
            </a:r>
            <a:r>
              <a:rPr lang="en-US" baseline="0"/>
              <a:t> </a:t>
            </a:r>
            <a:endParaRPr lang="en-US"/>
          </a:p>
        </c:rich>
      </c:tx>
      <c:overlay val="0"/>
    </c:title>
    <c:autoTitleDeleted val="0"/>
    <c:plotArea>
      <c:layout>
        <c:manualLayout>
          <c:layoutTarget val="inner"/>
          <c:xMode val="edge"/>
          <c:yMode val="edge"/>
          <c:x val="0.19526107139631452"/>
          <c:y val="0.10189504553848677"/>
          <c:w val="0.78106369304563505"/>
          <c:h val="0.76306666055394234"/>
        </c:manualLayout>
      </c:layout>
      <c:barChart>
        <c:barDir val="col"/>
        <c:grouping val="clustered"/>
        <c:varyColors val="0"/>
        <c:ser>
          <c:idx val="0"/>
          <c:order val="0"/>
          <c:tx>
            <c:strRef>
              <c:f>'       DATA_IN         '!$C$54:$G$54</c:f>
              <c:strCache>
                <c:ptCount val="5"/>
                <c:pt idx="0">
                  <c:v>Current Year Mean</c:v>
                </c:pt>
              </c:strCache>
            </c:strRef>
          </c:tx>
          <c:invertIfNegative val="0"/>
          <c:cat>
            <c:strRef>
              <c:f>'       DATA_IN         '!$J$2:$L$2</c:f>
              <c:strCache>
                <c:ptCount val="3"/>
                <c:pt idx="0">
                  <c:v>Center Research</c:v>
                </c:pt>
                <c:pt idx="1">
                  <c:v>Center Administration</c:v>
                </c:pt>
                <c:pt idx="2">
                  <c:v>Center Meetings</c:v>
                </c:pt>
              </c:strCache>
            </c:strRef>
          </c:cat>
          <c:val>
            <c:numRef>
              <c:f>'       DATA_IN         '!$J$54:$L$54</c:f>
              <c:numCache>
                <c:formatCode>General</c:formatCode>
                <c:ptCount val="3"/>
                <c:pt idx="0">
                  <c:v>0</c:v>
                </c:pt>
                <c:pt idx="1">
                  <c:v>0</c:v>
                </c:pt>
                <c:pt idx="2">
                  <c:v>0</c:v>
                </c:pt>
              </c:numCache>
            </c:numRef>
          </c:val>
          <c:extLst>
            <c:ext xmlns:c16="http://schemas.microsoft.com/office/drawing/2014/chart" uri="{C3380CC4-5D6E-409C-BE32-E72D297353CC}">
              <c16:uniqueId val="{00000000-EFBB-4382-9BA0-C9DC510F142A}"/>
            </c:ext>
          </c:extLst>
        </c:ser>
        <c:ser>
          <c:idx val="1"/>
          <c:order val="1"/>
          <c:tx>
            <c:strRef>
              <c:f>'       DATA_IN         '!$E$75</c:f>
              <c:strCache>
                <c:ptCount val="1"/>
                <c:pt idx="0">
                  <c:v>Previous Year Mean </c:v>
                </c:pt>
              </c:strCache>
            </c:strRef>
          </c:tx>
          <c:invertIfNegative val="0"/>
          <c:cat>
            <c:strRef>
              <c:f>'       DATA_IN         '!$J$2:$L$2</c:f>
              <c:strCache>
                <c:ptCount val="3"/>
                <c:pt idx="0">
                  <c:v>Center Research</c:v>
                </c:pt>
                <c:pt idx="1">
                  <c:v>Center Administration</c:v>
                </c:pt>
                <c:pt idx="2">
                  <c:v>Center Meetings</c:v>
                </c:pt>
              </c:strCache>
            </c:strRef>
          </c:cat>
          <c:val>
            <c:numRef>
              <c:f>'       DATA_IN         '!$J$75:$L$75</c:f>
              <c:numCache>
                <c:formatCode>0.00</c:formatCode>
                <c:ptCount val="3"/>
              </c:numCache>
            </c:numRef>
          </c:val>
          <c:extLst>
            <c:ext xmlns:c16="http://schemas.microsoft.com/office/drawing/2014/chart" uri="{C3380CC4-5D6E-409C-BE32-E72D297353CC}">
              <c16:uniqueId val="{00000001-EFBB-4382-9BA0-C9DC510F142A}"/>
            </c:ext>
          </c:extLst>
        </c:ser>
        <c:ser>
          <c:idx val="2"/>
          <c:order val="2"/>
          <c:tx>
            <c:strRef>
              <c:f>'       DATA_IN         '!$E$79</c:f>
              <c:strCache>
                <c:ptCount val="1"/>
                <c:pt idx="0">
                  <c:v>National Mean</c:v>
                </c:pt>
              </c:strCache>
            </c:strRef>
          </c:tx>
          <c:invertIfNegative val="0"/>
          <c:errBars>
            <c:errBarType val="both"/>
            <c:errValType val="cust"/>
            <c:noEndCap val="0"/>
            <c:plus>
              <c:numRef>
                <c:f>'       DATA_IN         '!$J$80:$L$80</c:f>
                <c:numCache>
                  <c:formatCode>General</c:formatCode>
                  <c:ptCount val="3"/>
                  <c:pt idx="0">
                    <c:v>0.39</c:v>
                  </c:pt>
                  <c:pt idx="1">
                    <c:v>0.33</c:v>
                  </c:pt>
                  <c:pt idx="2">
                    <c:v>0.3</c:v>
                  </c:pt>
                </c:numCache>
              </c:numRef>
            </c:plus>
            <c:minus>
              <c:numRef>
                <c:f>'       DATA_IN         '!$J$80:$L$80</c:f>
                <c:numCache>
                  <c:formatCode>General</c:formatCode>
                  <c:ptCount val="3"/>
                  <c:pt idx="0">
                    <c:v>0.39</c:v>
                  </c:pt>
                  <c:pt idx="1">
                    <c:v>0.33</c:v>
                  </c:pt>
                  <c:pt idx="2">
                    <c:v>0.3</c:v>
                  </c:pt>
                </c:numCache>
              </c:numRef>
            </c:minus>
          </c:errBars>
          <c:cat>
            <c:strRef>
              <c:f>'       DATA_IN         '!$J$2:$L$2</c:f>
              <c:strCache>
                <c:ptCount val="3"/>
                <c:pt idx="0">
                  <c:v>Center Research</c:v>
                </c:pt>
                <c:pt idx="1">
                  <c:v>Center Administration</c:v>
                </c:pt>
                <c:pt idx="2">
                  <c:v>Center Meetings</c:v>
                </c:pt>
              </c:strCache>
            </c:strRef>
          </c:cat>
          <c:val>
            <c:numRef>
              <c:f>'       DATA_IN         '!$J$79:$L$79</c:f>
              <c:numCache>
                <c:formatCode>0.00</c:formatCode>
                <c:ptCount val="3"/>
                <c:pt idx="0">
                  <c:v>4.2300000000000004</c:v>
                </c:pt>
                <c:pt idx="1">
                  <c:v>4.4400000000000004</c:v>
                </c:pt>
                <c:pt idx="2">
                  <c:v>4.3600000000000003</c:v>
                </c:pt>
              </c:numCache>
            </c:numRef>
          </c:val>
          <c:extLst>
            <c:ext xmlns:c16="http://schemas.microsoft.com/office/drawing/2014/chart" uri="{C3380CC4-5D6E-409C-BE32-E72D297353CC}">
              <c16:uniqueId val="{00000002-EFBB-4382-9BA0-C9DC510F142A}"/>
            </c:ext>
          </c:extLst>
        </c:ser>
        <c:dLbls>
          <c:showLegendKey val="0"/>
          <c:showVal val="0"/>
          <c:showCatName val="0"/>
          <c:showSerName val="0"/>
          <c:showPercent val="0"/>
          <c:showBubbleSize val="0"/>
        </c:dLbls>
        <c:gapWidth val="150"/>
        <c:axId val="145595008"/>
        <c:axId val="145760640"/>
      </c:barChart>
      <c:catAx>
        <c:axId val="145595008"/>
        <c:scaling>
          <c:orientation val="minMax"/>
        </c:scaling>
        <c:delete val="0"/>
        <c:axPos val="b"/>
        <c:numFmt formatCode="General" sourceLinked="0"/>
        <c:majorTickMark val="out"/>
        <c:minorTickMark val="none"/>
        <c:tickLblPos val="nextTo"/>
        <c:crossAx val="145760640"/>
        <c:crosses val="autoZero"/>
        <c:auto val="1"/>
        <c:lblAlgn val="ctr"/>
        <c:lblOffset val="100"/>
        <c:noMultiLvlLbl val="0"/>
      </c:catAx>
      <c:valAx>
        <c:axId val="145760640"/>
        <c:scaling>
          <c:orientation val="minMax"/>
          <c:max val="5"/>
          <c:min val="1"/>
        </c:scaling>
        <c:delete val="0"/>
        <c:axPos val="l"/>
        <c:majorGridlines/>
        <c:numFmt formatCode="General" sourceLinked="1"/>
        <c:majorTickMark val="out"/>
        <c:minorTickMark val="none"/>
        <c:tickLblPos val="nextTo"/>
        <c:crossAx val="145595008"/>
        <c:crosses val="autoZero"/>
        <c:crossBetween val="between"/>
      </c:valAx>
    </c:plotArea>
    <c:legend>
      <c:legendPos val="b"/>
      <c:overlay val="0"/>
    </c:legend>
    <c:plotVisOnly val="1"/>
    <c:dispBlanksAs val="gap"/>
    <c:showDLblsOverMax val="0"/>
  </c:chart>
  <c:printSettings>
    <c:headerFooter/>
    <c:pageMargins b="0.75000000000000022" l="0.70000000000000018" r="0.70000000000000018" t="0.75000000000000022" header="0.3000000000000001" footer="0.3000000000000001"/>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Renewal Intentions</a:t>
            </a:r>
          </a:p>
        </c:rich>
      </c:tx>
      <c:overlay val="0"/>
    </c:title>
    <c:autoTitleDeleted val="0"/>
    <c:plotArea>
      <c:layout/>
      <c:barChart>
        <c:barDir val="col"/>
        <c:grouping val="percentStacked"/>
        <c:varyColors val="0"/>
        <c:ser>
          <c:idx val="0"/>
          <c:order val="0"/>
          <c:tx>
            <c:strRef>
              <c:f>'       DATA_IN         '!$V$88</c:f>
              <c:strCache>
                <c:ptCount val="1"/>
                <c:pt idx="0">
                  <c:v>Def Not</c:v>
                </c:pt>
              </c:strCache>
            </c:strRef>
          </c:tx>
          <c:invertIfNegative val="0"/>
          <c:cat>
            <c:strRef>
              <c:f>('       DATA_IN         '!$X$85,'       DATA_IN         '!$Z$85,'       DATA_IN         '!$AB$84:$AC$84)</c:f>
              <c:strCache>
                <c:ptCount val="3"/>
                <c:pt idx="0">
                  <c:v>Current Year</c:v>
                </c:pt>
                <c:pt idx="1">
                  <c:v>Previous Year</c:v>
                </c:pt>
                <c:pt idx="2">
                  <c:v>National</c:v>
                </c:pt>
              </c:strCache>
            </c:strRef>
          </c:cat>
          <c:val>
            <c:numRef>
              <c:f>('       DATA_IN         '!$Y$88,'       DATA_IN         '!$AA$88,'       DATA_IN         '!$AC$88)</c:f>
              <c:numCache>
                <c:formatCode>0%</c:formatCode>
                <c:ptCount val="3"/>
                <c:pt idx="0">
                  <c:v>0</c:v>
                </c:pt>
                <c:pt idx="2" formatCode="0.00%">
                  <c:v>1.4E-2</c:v>
                </c:pt>
              </c:numCache>
            </c:numRef>
          </c:val>
          <c:extLst>
            <c:ext xmlns:c16="http://schemas.microsoft.com/office/drawing/2014/chart" uri="{C3380CC4-5D6E-409C-BE32-E72D297353CC}">
              <c16:uniqueId val="{00000000-EA3A-4B3F-9F1B-4D13920FF15D}"/>
            </c:ext>
          </c:extLst>
        </c:ser>
        <c:ser>
          <c:idx val="1"/>
          <c:order val="1"/>
          <c:tx>
            <c:strRef>
              <c:f>'       DATA_IN         '!$V$89</c:f>
              <c:strCache>
                <c:ptCount val="1"/>
                <c:pt idx="0">
                  <c:v>Prob Not</c:v>
                </c:pt>
              </c:strCache>
            </c:strRef>
          </c:tx>
          <c:invertIfNegative val="0"/>
          <c:cat>
            <c:strRef>
              <c:f>('       DATA_IN         '!$X$85,'       DATA_IN         '!$Z$85,'       DATA_IN         '!$AB$84:$AC$84)</c:f>
              <c:strCache>
                <c:ptCount val="3"/>
                <c:pt idx="0">
                  <c:v>Current Year</c:v>
                </c:pt>
                <c:pt idx="1">
                  <c:v>Previous Year</c:v>
                </c:pt>
                <c:pt idx="2">
                  <c:v>National</c:v>
                </c:pt>
              </c:strCache>
            </c:strRef>
          </c:cat>
          <c:val>
            <c:numRef>
              <c:f>('       DATA_IN         '!$Y$89,'       DATA_IN         '!$AA$89,'       DATA_IN         '!$AC$89)</c:f>
              <c:numCache>
                <c:formatCode>0%</c:formatCode>
                <c:ptCount val="3"/>
                <c:pt idx="0">
                  <c:v>0</c:v>
                </c:pt>
                <c:pt idx="2" formatCode="0.00%">
                  <c:v>8.9999999999999993E-3</c:v>
                </c:pt>
              </c:numCache>
            </c:numRef>
          </c:val>
          <c:extLst>
            <c:ext xmlns:c16="http://schemas.microsoft.com/office/drawing/2014/chart" uri="{C3380CC4-5D6E-409C-BE32-E72D297353CC}">
              <c16:uniqueId val="{00000001-EA3A-4B3F-9F1B-4D13920FF15D}"/>
            </c:ext>
          </c:extLst>
        </c:ser>
        <c:ser>
          <c:idx val="2"/>
          <c:order val="2"/>
          <c:tx>
            <c:strRef>
              <c:f>'       DATA_IN         '!$V$90</c:f>
              <c:strCache>
                <c:ptCount val="1"/>
                <c:pt idx="0">
                  <c:v>Uncertain</c:v>
                </c:pt>
              </c:strCache>
            </c:strRef>
          </c:tx>
          <c:invertIfNegative val="0"/>
          <c:cat>
            <c:strRef>
              <c:f>('       DATA_IN         '!$X$85,'       DATA_IN         '!$Z$85,'       DATA_IN         '!$AB$84:$AC$84)</c:f>
              <c:strCache>
                <c:ptCount val="3"/>
                <c:pt idx="0">
                  <c:v>Current Year</c:v>
                </c:pt>
                <c:pt idx="1">
                  <c:v>Previous Year</c:v>
                </c:pt>
                <c:pt idx="2">
                  <c:v>National</c:v>
                </c:pt>
              </c:strCache>
            </c:strRef>
          </c:cat>
          <c:val>
            <c:numRef>
              <c:f>('       DATA_IN         '!$Y$90,'       DATA_IN         '!$AA$90,'       DATA_IN         '!$AC$90)</c:f>
              <c:numCache>
                <c:formatCode>0%</c:formatCode>
                <c:ptCount val="3"/>
                <c:pt idx="0">
                  <c:v>0</c:v>
                </c:pt>
                <c:pt idx="2" formatCode="0.00%">
                  <c:v>8.7999999999999995E-2</c:v>
                </c:pt>
              </c:numCache>
            </c:numRef>
          </c:val>
          <c:extLst>
            <c:ext xmlns:c16="http://schemas.microsoft.com/office/drawing/2014/chart" uri="{C3380CC4-5D6E-409C-BE32-E72D297353CC}">
              <c16:uniqueId val="{00000002-EA3A-4B3F-9F1B-4D13920FF15D}"/>
            </c:ext>
          </c:extLst>
        </c:ser>
        <c:ser>
          <c:idx val="3"/>
          <c:order val="3"/>
          <c:tx>
            <c:strRef>
              <c:f>'       DATA_IN         '!$V$91</c:f>
              <c:strCache>
                <c:ptCount val="1"/>
                <c:pt idx="0">
                  <c:v>Prob Yes</c:v>
                </c:pt>
              </c:strCache>
            </c:strRef>
          </c:tx>
          <c:invertIfNegative val="0"/>
          <c:cat>
            <c:strRef>
              <c:f>('       DATA_IN         '!$X$85,'       DATA_IN         '!$Z$85,'       DATA_IN         '!$AB$84:$AC$84)</c:f>
              <c:strCache>
                <c:ptCount val="3"/>
                <c:pt idx="0">
                  <c:v>Current Year</c:v>
                </c:pt>
                <c:pt idx="1">
                  <c:v>Previous Year</c:v>
                </c:pt>
                <c:pt idx="2">
                  <c:v>National</c:v>
                </c:pt>
              </c:strCache>
            </c:strRef>
          </c:cat>
          <c:val>
            <c:numRef>
              <c:f>('       DATA_IN         '!$Y$91,'       DATA_IN         '!$AA$91,'       DATA_IN         '!$AC$91)</c:f>
              <c:numCache>
                <c:formatCode>0%</c:formatCode>
                <c:ptCount val="3"/>
                <c:pt idx="0">
                  <c:v>0</c:v>
                </c:pt>
                <c:pt idx="2" formatCode="0.00%">
                  <c:v>0.435</c:v>
                </c:pt>
              </c:numCache>
            </c:numRef>
          </c:val>
          <c:extLst>
            <c:ext xmlns:c16="http://schemas.microsoft.com/office/drawing/2014/chart" uri="{C3380CC4-5D6E-409C-BE32-E72D297353CC}">
              <c16:uniqueId val="{00000003-EA3A-4B3F-9F1B-4D13920FF15D}"/>
            </c:ext>
          </c:extLst>
        </c:ser>
        <c:ser>
          <c:idx val="4"/>
          <c:order val="4"/>
          <c:tx>
            <c:strRef>
              <c:f>'       DATA_IN         '!$V$92</c:f>
              <c:strCache>
                <c:ptCount val="1"/>
                <c:pt idx="0">
                  <c:v>Def Yes</c:v>
                </c:pt>
              </c:strCache>
            </c:strRef>
          </c:tx>
          <c:invertIfNegative val="0"/>
          <c:cat>
            <c:strRef>
              <c:f>('       DATA_IN         '!$X$85,'       DATA_IN         '!$Z$85,'       DATA_IN         '!$AB$84:$AC$84)</c:f>
              <c:strCache>
                <c:ptCount val="3"/>
                <c:pt idx="0">
                  <c:v>Current Year</c:v>
                </c:pt>
                <c:pt idx="1">
                  <c:v>Previous Year</c:v>
                </c:pt>
                <c:pt idx="2">
                  <c:v>National</c:v>
                </c:pt>
              </c:strCache>
            </c:strRef>
          </c:cat>
          <c:val>
            <c:numRef>
              <c:f>('       DATA_IN         '!$Y$92,'       DATA_IN         '!$AA$92,'       DATA_IN         '!$AC$92)</c:f>
              <c:numCache>
                <c:formatCode>0%</c:formatCode>
                <c:ptCount val="3"/>
                <c:pt idx="0">
                  <c:v>0</c:v>
                </c:pt>
                <c:pt idx="2" formatCode="0.00%">
                  <c:v>0.45400000000000001</c:v>
                </c:pt>
              </c:numCache>
            </c:numRef>
          </c:val>
          <c:extLst>
            <c:ext xmlns:c16="http://schemas.microsoft.com/office/drawing/2014/chart" uri="{C3380CC4-5D6E-409C-BE32-E72D297353CC}">
              <c16:uniqueId val="{00000004-EA3A-4B3F-9F1B-4D13920FF15D}"/>
            </c:ext>
          </c:extLst>
        </c:ser>
        <c:dLbls>
          <c:showLegendKey val="0"/>
          <c:showVal val="0"/>
          <c:showCatName val="0"/>
          <c:showSerName val="0"/>
          <c:showPercent val="0"/>
          <c:showBubbleSize val="0"/>
        </c:dLbls>
        <c:gapWidth val="150"/>
        <c:overlap val="100"/>
        <c:axId val="149443712"/>
        <c:axId val="149445248"/>
      </c:barChart>
      <c:catAx>
        <c:axId val="149443712"/>
        <c:scaling>
          <c:orientation val="minMax"/>
        </c:scaling>
        <c:delete val="0"/>
        <c:axPos val="b"/>
        <c:numFmt formatCode="General" sourceLinked="0"/>
        <c:majorTickMark val="out"/>
        <c:minorTickMark val="none"/>
        <c:tickLblPos val="nextTo"/>
        <c:crossAx val="149445248"/>
        <c:crosses val="autoZero"/>
        <c:auto val="1"/>
        <c:lblAlgn val="ctr"/>
        <c:lblOffset val="100"/>
        <c:noMultiLvlLbl val="0"/>
      </c:catAx>
      <c:valAx>
        <c:axId val="149445248"/>
        <c:scaling>
          <c:orientation val="minMax"/>
        </c:scaling>
        <c:delete val="0"/>
        <c:axPos val="l"/>
        <c:majorGridlines/>
        <c:numFmt formatCode="0%" sourceLinked="1"/>
        <c:majorTickMark val="out"/>
        <c:minorTickMark val="none"/>
        <c:tickLblPos val="nextTo"/>
        <c:crossAx val="149443712"/>
        <c:crosses val="autoZero"/>
        <c:crossBetween val="between"/>
      </c:valAx>
    </c:plotArea>
    <c:legend>
      <c:legendPos val="r"/>
      <c:overlay val="0"/>
    </c:legend>
    <c:plotVisOnly val="1"/>
    <c:dispBlanksAs val="gap"/>
    <c:showDLblsOverMax val="0"/>
  </c:chart>
  <c:printSettings>
    <c:headerFooter/>
    <c:pageMargins b="0.75" l="0.7" r="0.7" t="0.75" header="0.3" footer="0.3"/>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Areas for Improvement</a:t>
            </a:r>
          </a:p>
        </c:rich>
      </c:tx>
      <c:overlay val="0"/>
    </c:title>
    <c:autoTitleDeleted val="0"/>
    <c:plotArea>
      <c:layout>
        <c:manualLayout>
          <c:layoutTarget val="inner"/>
          <c:xMode val="edge"/>
          <c:yMode val="edge"/>
          <c:x val="9.9795717622836094E-2"/>
          <c:y val="0.10189504553848677"/>
          <c:w val="0.87652907524907986"/>
          <c:h val="0.4674047244094488"/>
        </c:manualLayout>
      </c:layout>
      <c:barChart>
        <c:barDir val="col"/>
        <c:grouping val="clustered"/>
        <c:varyColors val="0"/>
        <c:ser>
          <c:idx val="0"/>
          <c:order val="0"/>
          <c:tx>
            <c:strRef>
              <c:f>'       DATA_IN         '!$C$56:$G$56</c:f>
              <c:strCache>
                <c:ptCount val="5"/>
                <c:pt idx="0">
                  <c:v>Current Year Percent</c:v>
                </c:pt>
              </c:strCache>
            </c:strRef>
          </c:tx>
          <c:invertIfNegative val="0"/>
          <c:cat>
            <c:strRef>
              <c:f>'       DATA_IN         '!$N$2:$Y$2</c:f>
              <c:strCache>
                <c:ptCount val="12"/>
                <c:pt idx="0">
                  <c:v>a. Planning the Research Program</c:v>
                </c:pt>
                <c:pt idx="1">
                  <c:v>b. Project Selection</c:v>
                </c:pt>
                <c:pt idx="2">
                  <c:v>c. Project Development and Management</c:v>
                </c:pt>
                <c:pt idx="3">
                  <c:v>d. Project Results Reporting*</c:v>
                </c:pt>
                <c:pt idx="4">
                  <c:v>e. Dissemination of Results via Publications</c:v>
                </c:pt>
                <c:pt idx="5">
                  <c:v>f. Technology Transfer</c:v>
                </c:pt>
                <c:pt idx="6">
                  <c:v>g. Intellectual Property Management</c:v>
                </c:pt>
                <c:pt idx="7">
                  <c:v>h. Fundraising &amp; Recruiting New Members</c:v>
                </c:pt>
                <c:pt idx="8">
                  <c:v>i. IAB Meetings</c:v>
                </c:pt>
                <c:pt idx="9">
                  <c:v>j. Communications</c:v>
                </c:pt>
                <c:pt idx="10">
                  <c:v>k. Center Personnel</c:v>
                </c:pt>
                <c:pt idx="11">
                  <c:v>l. Other</c:v>
                </c:pt>
              </c:strCache>
            </c:strRef>
          </c:cat>
          <c:val>
            <c:numRef>
              <c:f>'       DATA_IN         '!$N$56:$Y$56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259-4687-990A-A285F58A589D}"/>
            </c:ext>
          </c:extLst>
        </c:ser>
        <c:ser>
          <c:idx val="1"/>
          <c:order val="1"/>
          <c:tx>
            <c:strRef>
              <c:f>'       DATA_IN         '!$E$78:$G$78</c:f>
              <c:strCache>
                <c:ptCount val="3"/>
                <c:pt idx="0">
                  <c:v>Previous Year Percent</c:v>
                </c:pt>
              </c:strCache>
            </c:strRef>
          </c:tx>
          <c:invertIfNegative val="0"/>
          <c:cat>
            <c:strRef>
              <c:f>'       DATA_IN         '!$N$2:$Y$2</c:f>
              <c:strCache>
                <c:ptCount val="12"/>
                <c:pt idx="0">
                  <c:v>a. Planning the Research Program</c:v>
                </c:pt>
                <c:pt idx="1">
                  <c:v>b. Project Selection</c:v>
                </c:pt>
                <c:pt idx="2">
                  <c:v>c. Project Development and Management</c:v>
                </c:pt>
                <c:pt idx="3">
                  <c:v>d. Project Results Reporting*</c:v>
                </c:pt>
                <c:pt idx="4">
                  <c:v>e. Dissemination of Results via Publications</c:v>
                </c:pt>
                <c:pt idx="5">
                  <c:v>f. Technology Transfer</c:v>
                </c:pt>
                <c:pt idx="6">
                  <c:v>g. Intellectual Property Management</c:v>
                </c:pt>
                <c:pt idx="7">
                  <c:v>h. Fundraising &amp; Recruiting New Members</c:v>
                </c:pt>
                <c:pt idx="8">
                  <c:v>i. IAB Meetings</c:v>
                </c:pt>
                <c:pt idx="9">
                  <c:v>j. Communications</c:v>
                </c:pt>
                <c:pt idx="10">
                  <c:v>k. Center Personnel</c:v>
                </c:pt>
                <c:pt idx="11">
                  <c:v>l. Other</c:v>
                </c:pt>
              </c:strCache>
            </c:strRef>
          </c:cat>
          <c:val>
            <c:numRef>
              <c:f>'       DATA_IN         '!$N$78:$Y$78</c:f>
              <c:numCache>
                <c:formatCode>0.0%</c:formatCode>
                <c:ptCount val="12"/>
              </c:numCache>
            </c:numRef>
          </c:val>
          <c:extLst>
            <c:ext xmlns:c16="http://schemas.microsoft.com/office/drawing/2014/chart" uri="{C3380CC4-5D6E-409C-BE32-E72D297353CC}">
              <c16:uniqueId val="{00000001-4259-4687-990A-A285F58A589D}"/>
            </c:ext>
          </c:extLst>
        </c:ser>
        <c:ser>
          <c:idx val="2"/>
          <c:order val="2"/>
          <c:tx>
            <c:strRef>
              <c:f>'       DATA_IN         '!$E$82:$G$82</c:f>
              <c:strCache>
                <c:ptCount val="3"/>
                <c:pt idx="0">
                  <c:v>National Percent</c:v>
                </c:pt>
              </c:strCache>
            </c:strRef>
          </c:tx>
          <c:invertIfNegative val="0"/>
          <c:cat>
            <c:strRef>
              <c:f>'       DATA_IN         '!$N$2:$Y$2</c:f>
              <c:strCache>
                <c:ptCount val="12"/>
                <c:pt idx="0">
                  <c:v>a. Planning the Research Program</c:v>
                </c:pt>
                <c:pt idx="1">
                  <c:v>b. Project Selection</c:v>
                </c:pt>
                <c:pt idx="2">
                  <c:v>c. Project Development and Management</c:v>
                </c:pt>
                <c:pt idx="3">
                  <c:v>d. Project Results Reporting*</c:v>
                </c:pt>
                <c:pt idx="4">
                  <c:v>e. Dissemination of Results via Publications</c:v>
                </c:pt>
                <c:pt idx="5">
                  <c:v>f. Technology Transfer</c:v>
                </c:pt>
                <c:pt idx="6">
                  <c:v>g. Intellectual Property Management</c:v>
                </c:pt>
                <c:pt idx="7">
                  <c:v>h. Fundraising &amp; Recruiting New Members</c:v>
                </c:pt>
                <c:pt idx="8">
                  <c:v>i. IAB Meetings</c:v>
                </c:pt>
                <c:pt idx="9">
                  <c:v>j. Communications</c:v>
                </c:pt>
                <c:pt idx="10">
                  <c:v>k. Center Personnel</c:v>
                </c:pt>
                <c:pt idx="11">
                  <c:v>l. Other</c:v>
                </c:pt>
              </c:strCache>
            </c:strRef>
          </c:cat>
          <c:val>
            <c:numRef>
              <c:f>'       DATA_IN         '!$N$82:$Y$82</c:f>
              <c:numCache>
                <c:formatCode>0.0%</c:formatCode>
                <c:ptCount val="12"/>
                <c:pt idx="0">
                  <c:v>0.16800000000000001</c:v>
                </c:pt>
                <c:pt idx="1">
                  <c:v>0.248</c:v>
                </c:pt>
                <c:pt idx="2">
                  <c:v>0.159</c:v>
                </c:pt>
                <c:pt idx="3">
                  <c:v>0.26700000000000002</c:v>
                </c:pt>
                <c:pt idx="4">
                  <c:v>0.157</c:v>
                </c:pt>
                <c:pt idx="5">
                  <c:v>0.193</c:v>
                </c:pt>
                <c:pt idx="6">
                  <c:v>3.1E-2</c:v>
                </c:pt>
                <c:pt idx="7">
                  <c:v>0.40699999999999997</c:v>
                </c:pt>
                <c:pt idx="8">
                  <c:v>0.108</c:v>
                </c:pt>
                <c:pt idx="9">
                  <c:v>0.104</c:v>
                </c:pt>
                <c:pt idx="10">
                  <c:v>0.03</c:v>
                </c:pt>
                <c:pt idx="11">
                  <c:v>0.09</c:v>
                </c:pt>
              </c:numCache>
            </c:numRef>
          </c:val>
          <c:extLst>
            <c:ext xmlns:c16="http://schemas.microsoft.com/office/drawing/2014/chart" uri="{C3380CC4-5D6E-409C-BE32-E72D297353CC}">
              <c16:uniqueId val="{00000002-4259-4687-990A-A285F58A589D}"/>
            </c:ext>
          </c:extLst>
        </c:ser>
        <c:dLbls>
          <c:showLegendKey val="0"/>
          <c:showVal val="0"/>
          <c:showCatName val="0"/>
          <c:showSerName val="0"/>
          <c:showPercent val="0"/>
          <c:showBubbleSize val="0"/>
        </c:dLbls>
        <c:gapWidth val="150"/>
        <c:axId val="151423616"/>
        <c:axId val="172885504"/>
      </c:barChart>
      <c:catAx>
        <c:axId val="151423616"/>
        <c:scaling>
          <c:orientation val="minMax"/>
        </c:scaling>
        <c:delete val="0"/>
        <c:axPos val="b"/>
        <c:numFmt formatCode="General" sourceLinked="0"/>
        <c:majorTickMark val="out"/>
        <c:minorTickMark val="none"/>
        <c:tickLblPos val="nextTo"/>
        <c:txPr>
          <a:bodyPr/>
          <a:lstStyle/>
          <a:p>
            <a:pPr>
              <a:defRPr sz="1000"/>
            </a:pPr>
            <a:endParaRPr lang="en-US"/>
          </a:p>
        </c:txPr>
        <c:crossAx val="172885504"/>
        <c:crosses val="autoZero"/>
        <c:auto val="1"/>
        <c:lblAlgn val="ctr"/>
        <c:lblOffset val="100"/>
        <c:noMultiLvlLbl val="0"/>
      </c:catAx>
      <c:valAx>
        <c:axId val="172885504"/>
        <c:scaling>
          <c:orientation val="minMax"/>
        </c:scaling>
        <c:delete val="0"/>
        <c:axPos val="l"/>
        <c:majorGridlines/>
        <c:numFmt formatCode="0.0%" sourceLinked="1"/>
        <c:majorTickMark val="out"/>
        <c:minorTickMark val="none"/>
        <c:tickLblPos val="nextTo"/>
        <c:crossAx val="151423616"/>
        <c:crosses val="autoZero"/>
        <c:crossBetween val="between"/>
      </c:valAx>
    </c:plotArea>
    <c:legend>
      <c:legendPos val="b"/>
      <c:overlay val="0"/>
    </c:legend>
    <c:plotVisOnly val="1"/>
    <c:dispBlanksAs val="gap"/>
    <c:showDLblsOverMax val="0"/>
  </c:chart>
  <c:printSettings>
    <c:headerFooter/>
    <c:pageMargins b="0.75000000000000022" l="0.70000000000000018" r="0.70000000000000018" t="0.75000000000000022" header="0.3000000000000001" footer="0.3000000000000001"/>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73661</xdr:colOff>
      <xdr:row>0</xdr:row>
      <xdr:rowOff>28575</xdr:rowOff>
    </xdr:from>
    <xdr:to>
      <xdr:col>8</xdr:col>
      <xdr:colOff>555625</xdr:colOff>
      <xdr:row>25</xdr:row>
      <xdr:rowOff>76200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66674</xdr:colOff>
      <xdr:row>26</xdr:row>
      <xdr:rowOff>9525</xdr:rowOff>
    </xdr:from>
    <xdr:to>
      <xdr:col>8</xdr:col>
      <xdr:colOff>571499</xdr:colOff>
      <xdr:row>50</xdr:row>
      <xdr:rowOff>95250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52</xdr:row>
      <xdr:rowOff>57150</xdr:rowOff>
    </xdr:from>
    <xdr:to>
      <xdr:col>8</xdr:col>
      <xdr:colOff>529589</xdr:colOff>
      <xdr:row>81</xdr:row>
      <xdr:rowOff>123825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0.00758</cdr:x>
      <cdr:y>0.0521</cdr:y>
    </cdr:from>
    <cdr:to>
      <cdr:x>0.16045</cdr:x>
      <cdr:y>0.95581</cdr:y>
    </cdr:to>
    <cdr:sp macro="" textlink="">
      <cdr:nvSpPr>
        <cdr:cNvPr id="2" name="TextBox 1"/>
        <cdr:cNvSpPr txBox="1"/>
      </cdr:nvSpPr>
      <cdr:spPr>
        <a:xfrm xmlns:a="http://schemas.openxmlformats.org/drawingml/2006/main">
          <a:off x="40639" y="213371"/>
          <a:ext cx="819150" cy="37014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a:t>Very Satisfied</a:t>
          </a:r>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1000"/>
        </a:p>
        <a:p xmlns:a="http://schemas.openxmlformats.org/drawingml/2006/main">
          <a:pPr algn="r"/>
          <a:r>
            <a:rPr lang="en-US" sz="1100"/>
            <a:t>Quite </a:t>
          </a:r>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700"/>
        </a:p>
        <a:p xmlns:a="http://schemas.openxmlformats.org/drawingml/2006/main">
          <a:pPr algn="r"/>
          <a:r>
            <a:rPr lang="en-US" sz="1100"/>
            <a:t>Somewhat </a:t>
          </a:r>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500"/>
        </a:p>
        <a:p xmlns:a="http://schemas.openxmlformats.org/drawingml/2006/main">
          <a:pPr algn="r"/>
          <a:r>
            <a:rPr lang="en-US" sz="1100"/>
            <a:t>Slightly </a:t>
          </a:r>
        </a:p>
        <a:p xmlns:a="http://schemas.openxmlformats.org/drawingml/2006/main">
          <a:pPr algn="r"/>
          <a:endParaRPr lang="en-US" sz="1100"/>
        </a:p>
        <a:p xmlns:a="http://schemas.openxmlformats.org/drawingml/2006/main">
          <a:pPr algn="r"/>
          <a:endParaRPr lang="en-US" sz="1100"/>
        </a:p>
        <a:p xmlns:a="http://schemas.openxmlformats.org/drawingml/2006/main">
          <a:pPr algn="r"/>
          <a:endParaRPr lang="en-US" sz="1100"/>
        </a:p>
        <a:p xmlns:a="http://schemas.openxmlformats.org/drawingml/2006/main">
          <a:pPr algn="r"/>
          <a:r>
            <a:rPr lang="en-US" sz="1100"/>
            <a:t>Not Satisfied</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2"/>
  <sheetViews>
    <sheetView zoomScaleNormal="100" zoomScaleSheetLayoutView="70" workbookViewId="0">
      <selection activeCell="M5" sqref="M5"/>
    </sheetView>
  </sheetViews>
  <sheetFormatPr defaultColWidth="9.140625" defaultRowHeight="12.75" x14ac:dyDescent="0.2"/>
  <cols>
    <col min="1" max="6" width="5.28515625" customWidth="1"/>
    <col min="7" max="12" width="5.5703125" customWidth="1"/>
    <col min="13" max="13" width="7.140625" customWidth="1"/>
    <col min="14" max="24" width="5.5703125" customWidth="1"/>
    <col min="25" max="30" width="9.140625" customWidth="1"/>
  </cols>
  <sheetData>
    <row r="1" spans="1:30" ht="15.75" x14ac:dyDescent="0.25">
      <c r="A1" s="292" t="s">
        <v>94</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row>
    <row r="2" spans="1:30" ht="15.75" customHeight="1" x14ac:dyDescent="0.25">
      <c r="A2" s="292" t="s">
        <v>215</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row>
    <row r="3" spans="1:30" ht="15" x14ac:dyDescent="0.2">
      <c r="A3" s="295" t="s">
        <v>95</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row>
    <row r="4" spans="1:30" x14ac:dyDescent="0.2">
      <c r="G4" s="13"/>
    </row>
    <row r="5" spans="1:30" ht="15.75" x14ac:dyDescent="0.25">
      <c r="A5" s="41" t="s">
        <v>34</v>
      </c>
    </row>
    <row r="6" spans="1:30" x14ac:dyDescent="0.2">
      <c r="A6" s="59" t="s">
        <v>76</v>
      </c>
      <c r="B6" s="35"/>
      <c r="C6" s="35"/>
      <c r="D6" s="35"/>
      <c r="E6" s="35"/>
      <c r="F6" s="35"/>
      <c r="G6" s="35"/>
      <c r="H6" s="35"/>
      <c r="I6" s="35"/>
      <c r="J6" s="35"/>
      <c r="K6" s="35"/>
      <c r="L6" s="35"/>
      <c r="M6" s="35"/>
      <c r="N6" s="35"/>
      <c r="O6" s="35"/>
      <c r="P6" s="35"/>
      <c r="Q6" s="35"/>
      <c r="R6" s="35"/>
      <c r="S6" s="35"/>
      <c r="T6" s="35"/>
      <c r="U6" s="35"/>
      <c r="V6" s="35"/>
      <c r="W6" s="35"/>
      <c r="X6" s="35"/>
      <c r="Y6" s="35"/>
      <c r="Z6" s="35"/>
      <c r="AA6" s="14"/>
      <c r="AB6" s="14"/>
      <c r="AC6" s="14"/>
      <c r="AD6" s="14"/>
    </row>
    <row r="7" spans="1:30" x14ac:dyDescent="0.2">
      <c r="A7" s="26"/>
      <c r="B7" s="63"/>
      <c r="C7" s="26"/>
      <c r="D7" s="26"/>
      <c r="E7" s="26"/>
      <c r="F7" s="26"/>
      <c r="G7" s="297" t="s">
        <v>2</v>
      </c>
      <c r="H7" s="297"/>
      <c r="I7" s="297"/>
      <c r="J7" s="297"/>
      <c r="K7" s="297"/>
      <c r="L7" s="297"/>
      <c r="M7" s="297"/>
      <c r="N7" s="297"/>
      <c r="O7" s="297"/>
      <c r="P7" s="297"/>
      <c r="Q7" s="297"/>
      <c r="R7" s="297"/>
      <c r="S7" s="297"/>
      <c r="T7" s="297"/>
      <c r="U7" s="297"/>
      <c r="V7" s="297"/>
      <c r="W7" s="297"/>
      <c r="X7" s="297"/>
      <c r="Y7" s="26"/>
      <c r="Z7" s="26"/>
      <c r="AA7" s="293" t="s">
        <v>4</v>
      </c>
      <c r="AB7" s="294"/>
      <c r="AC7" s="289" t="s">
        <v>9</v>
      </c>
      <c r="AD7" s="290"/>
    </row>
    <row r="8" spans="1:30" x14ac:dyDescent="0.2">
      <c r="F8" s="296" t="s">
        <v>17</v>
      </c>
      <c r="G8" s="296"/>
      <c r="H8" s="296"/>
      <c r="I8" s="296"/>
      <c r="J8" s="296" t="s">
        <v>18</v>
      </c>
      <c r="K8" s="296"/>
      <c r="L8" s="296"/>
      <c r="M8" s="296"/>
      <c r="N8" s="296" t="s">
        <v>19</v>
      </c>
      <c r="O8" s="296"/>
      <c r="P8" s="296"/>
      <c r="Q8" s="296"/>
      <c r="R8" s="296" t="s">
        <v>20</v>
      </c>
      <c r="S8" s="296"/>
      <c r="T8" s="296"/>
      <c r="U8" s="296"/>
      <c r="V8" s="296" t="s">
        <v>21</v>
      </c>
      <c r="W8" s="296"/>
      <c r="X8" s="296"/>
      <c r="Y8" s="296"/>
      <c r="AA8" s="27" t="s">
        <v>6</v>
      </c>
      <c r="AB8" s="28" t="s">
        <v>8</v>
      </c>
      <c r="AC8" s="37"/>
      <c r="AD8" s="29"/>
    </row>
    <row r="9" spans="1:30" ht="12.75" customHeight="1" x14ac:dyDescent="0.2">
      <c r="G9" s="291">
        <v>1</v>
      </c>
      <c r="H9" s="291"/>
      <c r="I9" s="291"/>
      <c r="K9" s="291">
        <v>2</v>
      </c>
      <c r="L9" s="291"/>
      <c r="M9" s="291"/>
      <c r="O9" s="291">
        <v>3</v>
      </c>
      <c r="P9" s="291"/>
      <c r="Q9" s="291"/>
      <c r="S9" s="291">
        <v>4</v>
      </c>
      <c r="T9" s="291"/>
      <c r="U9" s="291"/>
      <c r="W9" s="291">
        <v>5</v>
      </c>
      <c r="X9" s="291"/>
      <c r="Y9" s="291"/>
      <c r="AA9" s="27" t="s">
        <v>7</v>
      </c>
      <c r="AB9" s="28" t="s">
        <v>7</v>
      </c>
      <c r="AC9" s="37"/>
      <c r="AD9" s="29"/>
    </row>
    <row r="10" spans="1:30" x14ac:dyDescent="0.2">
      <c r="G10" s="14" t="s">
        <v>3</v>
      </c>
      <c r="H10" s="35"/>
      <c r="I10" s="14" t="s">
        <v>1</v>
      </c>
      <c r="J10" s="15"/>
      <c r="K10" s="14" t="s">
        <v>3</v>
      </c>
      <c r="L10" s="35"/>
      <c r="M10" s="14" t="s">
        <v>1</v>
      </c>
      <c r="N10" s="15"/>
      <c r="O10" s="14" t="s">
        <v>3</v>
      </c>
      <c r="P10" s="35"/>
      <c r="Q10" s="14" t="s">
        <v>1</v>
      </c>
      <c r="R10" s="15"/>
      <c r="S10" s="14" t="s">
        <v>3</v>
      </c>
      <c r="T10" s="35"/>
      <c r="U10" s="14" t="s">
        <v>1</v>
      </c>
      <c r="V10" s="15"/>
      <c r="W10" s="14" t="s">
        <v>3</v>
      </c>
      <c r="X10" s="35"/>
      <c r="Y10" s="14" t="s">
        <v>1</v>
      </c>
      <c r="Z10" s="35"/>
      <c r="AA10" s="31" t="s">
        <v>5</v>
      </c>
      <c r="AB10" s="32" t="s">
        <v>5</v>
      </c>
      <c r="AC10" s="33" t="s">
        <v>5</v>
      </c>
      <c r="AD10" s="33" t="s">
        <v>10</v>
      </c>
    </row>
    <row r="11" spans="1:30" x14ac:dyDescent="0.2">
      <c r="G11" s="2"/>
      <c r="H11" s="2"/>
      <c r="I11" s="50"/>
      <c r="J11" s="2"/>
      <c r="K11" s="2"/>
      <c r="L11" s="2"/>
      <c r="M11" s="50"/>
      <c r="N11" s="2"/>
      <c r="O11" s="2"/>
      <c r="P11" s="2"/>
      <c r="Q11" s="50"/>
      <c r="R11" s="2"/>
      <c r="S11" s="2"/>
      <c r="T11" s="2"/>
      <c r="U11" s="50"/>
      <c r="V11" s="2"/>
      <c r="W11" s="2"/>
      <c r="X11" s="2"/>
      <c r="Y11" s="50"/>
      <c r="Z11" s="2"/>
      <c r="AA11" s="56"/>
      <c r="AB11" s="18"/>
      <c r="AC11" s="54"/>
      <c r="AD11" s="18"/>
    </row>
    <row r="12" spans="1:30" x14ac:dyDescent="0.2">
      <c r="A12" s="58" t="s">
        <v>36</v>
      </c>
      <c r="B12" t="s">
        <v>63</v>
      </c>
      <c r="G12" s="64">
        <f>'       DATA_IN         '!$J$60</f>
        <v>0</v>
      </c>
      <c r="H12" s="16"/>
      <c r="I12" s="50" t="e">
        <f>(G12/(G12+K12+O12+S12+W12))*100</f>
        <v>#DIV/0!</v>
      </c>
      <c r="J12" s="2"/>
      <c r="K12" s="2">
        <f>'       DATA_IN         '!$J$61</f>
        <v>0</v>
      </c>
      <c r="L12" s="16"/>
      <c r="M12" s="50" t="e">
        <f>(K12/(G12+K12+O12+S12+W12))*100</f>
        <v>#DIV/0!</v>
      </c>
      <c r="N12" s="2"/>
      <c r="O12" s="2">
        <f>'       DATA_IN         '!$J$62</f>
        <v>0</v>
      </c>
      <c r="P12" s="16"/>
      <c r="Q12" s="50" t="e">
        <f>(O12/(G12+K12+O12+S12+W12))*100</f>
        <v>#DIV/0!</v>
      </c>
      <c r="R12" s="2"/>
      <c r="S12" s="2">
        <f>'       DATA_IN         '!$J$63</f>
        <v>0</v>
      </c>
      <c r="T12" s="16"/>
      <c r="U12" s="50" t="e">
        <f>(S12/(G12+K12+O12+S12+W12))*100</f>
        <v>#DIV/0!</v>
      </c>
      <c r="V12" s="2"/>
      <c r="W12" s="2">
        <f>'       DATA_IN         '!$J$64</f>
        <v>0</v>
      </c>
      <c r="X12" s="16"/>
      <c r="Y12" s="50" t="e">
        <f>(W12/(G12+K12+O12+S12+W12))*100</f>
        <v>#DIV/0!</v>
      </c>
      <c r="Z12" s="16"/>
      <c r="AA12" s="153" t="e">
        <f>'       DATA_IN         '!J54</f>
        <v>#DIV/0!</v>
      </c>
      <c r="AB12" s="157">
        <f>'       DATA_IN         '!J75</f>
        <v>0</v>
      </c>
      <c r="AC12" s="156">
        <f>'       DATA_IN         '!J79</f>
        <v>4.2300000000000004</v>
      </c>
      <c r="AD12" s="156">
        <f>'       DATA_IN         '!J80</f>
        <v>0.39</v>
      </c>
    </row>
    <row r="13" spans="1:30" x14ac:dyDescent="0.2">
      <c r="A13" s="58" t="s">
        <v>37</v>
      </c>
      <c r="B13" t="s">
        <v>64</v>
      </c>
      <c r="G13" s="64">
        <f>'       DATA_IN         '!$K$60</f>
        <v>0</v>
      </c>
      <c r="H13" s="16"/>
      <c r="I13" s="50" t="e">
        <f>(G13/(G13+K13+O13+S13+W13))*100</f>
        <v>#DIV/0!</v>
      </c>
      <c r="J13" s="2"/>
      <c r="K13" s="2">
        <f>'       DATA_IN         '!$K$61</f>
        <v>0</v>
      </c>
      <c r="L13" s="16"/>
      <c r="M13" s="50" t="e">
        <f>(K13/(G13+K13+O13+S13+W13))*100</f>
        <v>#DIV/0!</v>
      </c>
      <c r="N13" s="2"/>
      <c r="O13" s="2">
        <f>'       DATA_IN         '!$K$62</f>
        <v>0</v>
      </c>
      <c r="P13" s="16"/>
      <c r="Q13" s="50" t="e">
        <f>(O13/(G13+K13+O13+S13+W13))*100</f>
        <v>#DIV/0!</v>
      </c>
      <c r="R13" s="2"/>
      <c r="S13" s="2">
        <f>'       DATA_IN         '!$K$63</f>
        <v>0</v>
      </c>
      <c r="T13" s="16"/>
      <c r="U13" s="50" t="e">
        <f>(S13/(G13+K13+O13+S13+W13))*100</f>
        <v>#DIV/0!</v>
      </c>
      <c r="V13" s="2"/>
      <c r="W13" s="2">
        <f>'       DATA_IN         '!$K$64</f>
        <v>0</v>
      </c>
      <c r="X13" s="16"/>
      <c r="Y13" s="50" t="e">
        <f>(W13/(G13+K13+O13+S13+W13))*100</f>
        <v>#DIV/0!</v>
      </c>
      <c r="Z13" s="16"/>
      <c r="AA13" s="153" t="e">
        <f>'       DATA_IN         '!K54</f>
        <v>#DIV/0!</v>
      </c>
      <c r="AB13" s="157">
        <f>'       DATA_IN         '!K75</f>
        <v>0</v>
      </c>
      <c r="AC13" s="156">
        <f>'       DATA_IN         '!K79</f>
        <v>4.4400000000000004</v>
      </c>
      <c r="AD13" s="156">
        <f>'       DATA_IN         '!K80</f>
        <v>0.33</v>
      </c>
    </row>
    <row r="14" spans="1:30" x14ac:dyDescent="0.2">
      <c r="A14" s="58" t="s">
        <v>38</v>
      </c>
      <c r="B14" t="s">
        <v>65</v>
      </c>
      <c r="G14" s="64">
        <f>'       DATA_IN         '!$L$60</f>
        <v>0</v>
      </c>
      <c r="H14" s="16"/>
      <c r="I14" s="50" t="e">
        <f>(G14/(G14+K14+O14+S14+W14))*100</f>
        <v>#DIV/0!</v>
      </c>
      <c r="J14" s="2"/>
      <c r="K14" s="2">
        <f>'       DATA_IN         '!$L$61</f>
        <v>0</v>
      </c>
      <c r="L14" s="16"/>
      <c r="M14" s="50" t="e">
        <f>(K14/(G14+K14+O14+S14+W14))*100</f>
        <v>#DIV/0!</v>
      </c>
      <c r="N14" s="2"/>
      <c r="O14" s="2">
        <f>'       DATA_IN         '!$L$62</f>
        <v>0</v>
      </c>
      <c r="P14" s="16"/>
      <c r="Q14" s="50" t="e">
        <f>(O14/(G14+K14+O14+S14+W14))*100</f>
        <v>#DIV/0!</v>
      </c>
      <c r="R14" s="2"/>
      <c r="S14" s="2">
        <f>'       DATA_IN         '!$L$63</f>
        <v>0</v>
      </c>
      <c r="T14" s="16"/>
      <c r="U14" s="50" t="e">
        <f>(S14/(G14+K14+O14+S14+W14))*100</f>
        <v>#DIV/0!</v>
      </c>
      <c r="V14" s="2"/>
      <c r="W14" s="2">
        <f>'       DATA_IN         '!$L$64</f>
        <v>0</v>
      </c>
      <c r="X14" s="16"/>
      <c r="Y14" s="50" t="e">
        <f>(W14/(G14+K14+O14+S14+W14))*100</f>
        <v>#DIV/0!</v>
      </c>
      <c r="Z14" s="16"/>
      <c r="AA14" s="153" t="e">
        <f>'       DATA_IN         '!L54</f>
        <v>#DIV/0!</v>
      </c>
      <c r="AB14" s="157">
        <f>'       DATA_IN         '!L75</f>
        <v>0</v>
      </c>
      <c r="AC14" s="156">
        <f>'       DATA_IN         '!L79</f>
        <v>4.3600000000000003</v>
      </c>
      <c r="AD14" s="156">
        <f>'       DATA_IN         '!L80</f>
        <v>0.3</v>
      </c>
    </row>
    <row r="15" spans="1:30" x14ac:dyDescent="0.2">
      <c r="A15" s="26"/>
      <c r="B15" s="26"/>
      <c r="C15" s="26"/>
      <c r="D15" s="26"/>
      <c r="E15" s="26"/>
      <c r="F15" s="26"/>
      <c r="G15" s="24"/>
      <c r="H15" s="24"/>
      <c r="I15" s="53"/>
      <c r="J15" s="24"/>
      <c r="K15" s="24"/>
      <c r="L15" s="24"/>
      <c r="M15" s="53"/>
      <c r="N15" s="24"/>
      <c r="O15" s="24"/>
      <c r="P15" s="24"/>
      <c r="Q15" s="53"/>
      <c r="R15" s="24"/>
      <c r="S15" s="24"/>
      <c r="T15" s="24"/>
      <c r="U15" s="53"/>
      <c r="V15" s="24"/>
      <c r="W15" s="24"/>
      <c r="X15" s="24"/>
      <c r="Y15" s="53"/>
      <c r="Z15" s="24"/>
      <c r="AA15" s="46"/>
      <c r="AB15" s="34"/>
      <c r="AC15" s="47"/>
      <c r="AD15" s="34"/>
    </row>
    <row r="16" spans="1:30" x14ac:dyDescent="0.2">
      <c r="I16" s="51"/>
      <c r="M16" s="51"/>
      <c r="Q16" s="51"/>
      <c r="U16" s="51"/>
      <c r="Y16" s="51"/>
      <c r="AA16" s="18"/>
      <c r="AB16" s="18"/>
    </row>
    <row r="17" spans="1:30" x14ac:dyDescent="0.2">
      <c r="A17" s="99" t="s">
        <v>88</v>
      </c>
      <c r="B17" s="298" t="s">
        <v>66</v>
      </c>
      <c r="C17" s="298"/>
      <c r="D17" s="298"/>
      <c r="E17" s="298"/>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row>
    <row r="18" spans="1:30" x14ac:dyDescent="0.2">
      <c r="A18" s="26"/>
      <c r="B18" s="26"/>
      <c r="C18" s="26"/>
      <c r="D18" s="26"/>
      <c r="E18" s="304" t="s">
        <v>4</v>
      </c>
      <c r="F18" s="304"/>
      <c r="G18" s="304"/>
      <c r="H18" s="304"/>
      <c r="I18" s="304"/>
      <c r="J18" s="304"/>
      <c r="K18" s="304"/>
      <c r="L18" s="304"/>
      <c r="M18" s="304"/>
      <c r="N18" s="304"/>
      <c r="O18" s="304"/>
      <c r="P18" s="304"/>
      <c r="Q18" s="304"/>
      <c r="R18" s="304"/>
      <c r="S18" s="304"/>
      <c r="T18" s="304"/>
      <c r="U18" s="304"/>
      <c r="V18" s="304"/>
      <c r="W18" s="304"/>
      <c r="X18" s="304"/>
      <c r="Y18" s="304"/>
      <c r="Z18" s="305"/>
      <c r="AA18" s="300" t="s">
        <v>9</v>
      </c>
      <c r="AB18" s="301"/>
      <c r="AC18" s="301"/>
      <c r="AD18" s="301"/>
    </row>
    <row r="19" spans="1:30" x14ac:dyDescent="0.2">
      <c r="E19" s="125"/>
      <c r="F19" s="123"/>
      <c r="G19" s="304" t="s">
        <v>27</v>
      </c>
      <c r="H19" s="304"/>
      <c r="I19" s="304"/>
      <c r="J19" s="304"/>
      <c r="K19" s="304"/>
      <c r="L19" s="304"/>
      <c r="M19" s="304"/>
      <c r="N19" s="304"/>
      <c r="O19" s="304"/>
      <c r="P19" s="304" t="s">
        <v>29</v>
      </c>
      <c r="Q19" s="304"/>
      <c r="R19" s="304"/>
      <c r="S19" s="304"/>
      <c r="T19" s="304"/>
      <c r="U19" s="304"/>
      <c r="V19" s="304"/>
      <c r="W19" s="304"/>
      <c r="X19" s="304"/>
      <c r="Y19" s="125"/>
      <c r="Z19" s="126"/>
      <c r="AA19" s="45"/>
      <c r="AB19" s="18"/>
      <c r="AD19" s="18"/>
    </row>
    <row r="20" spans="1:30" x14ac:dyDescent="0.2">
      <c r="F20" s="124"/>
      <c r="G20" s="303" t="s">
        <v>28</v>
      </c>
      <c r="H20" s="303"/>
      <c r="I20" s="303"/>
      <c r="J20" s="303"/>
      <c r="K20" s="303"/>
      <c r="L20" s="303"/>
      <c r="M20" s="303"/>
      <c r="N20" s="303"/>
      <c r="O20" s="303"/>
      <c r="P20" s="303" t="s">
        <v>28</v>
      </c>
      <c r="Q20" s="303"/>
      <c r="R20" s="303"/>
      <c r="S20" s="303"/>
      <c r="T20" s="303"/>
      <c r="U20" s="303"/>
      <c r="V20" s="303"/>
      <c r="W20" s="303"/>
      <c r="X20" s="303"/>
      <c r="AA20" s="302" t="s">
        <v>28</v>
      </c>
      <c r="AB20" s="303"/>
      <c r="AC20" s="303"/>
      <c r="AD20" s="303"/>
    </row>
    <row r="21" spans="1:30" x14ac:dyDescent="0.2">
      <c r="E21" s="2"/>
      <c r="F21" s="2"/>
      <c r="G21" s="2"/>
      <c r="H21" s="2"/>
      <c r="I21" s="2"/>
      <c r="J21" s="2"/>
      <c r="K21" s="2"/>
      <c r="L21" s="2"/>
      <c r="M21" s="2"/>
      <c r="P21" s="2"/>
      <c r="Q21" s="2"/>
      <c r="R21" s="2"/>
      <c r="S21" s="2"/>
      <c r="T21" s="2"/>
      <c r="U21" s="2"/>
      <c r="V21" s="2"/>
      <c r="W21" s="2"/>
      <c r="X21" s="2"/>
      <c r="AA21" s="38"/>
      <c r="AB21" s="2"/>
      <c r="AC21" s="2"/>
      <c r="AD21" s="2"/>
    </row>
    <row r="22" spans="1:30" x14ac:dyDescent="0.2">
      <c r="B22" s="26"/>
      <c r="C22" s="26"/>
      <c r="D22" s="26"/>
      <c r="E22" s="24"/>
      <c r="F22" s="24"/>
      <c r="I22" s="34" t="s">
        <v>3</v>
      </c>
      <c r="J22" s="24"/>
      <c r="K22" s="24"/>
      <c r="L22" s="24"/>
      <c r="M22" s="34" t="s">
        <v>1</v>
      </c>
      <c r="N22" s="26"/>
      <c r="O22" s="26"/>
      <c r="P22" s="24"/>
      <c r="Q22" s="24"/>
      <c r="R22" s="34" t="s">
        <v>3</v>
      </c>
      <c r="S22" s="24"/>
      <c r="T22" s="24"/>
      <c r="U22" s="24"/>
      <c r="V22" s="34" t="s">
        <v>1</v>
      </c>
      <c r="W22" s="24"/>
      <c r="X22" s="24"/>
      <c r="Y22" s="26"/>
      <c r="Z22" s="39"/>
      <c r="AA22" s="48"/>
      <c r="AB22" s="34" t="s">
        <v>3</v>
      </c>
      <c r="AC22" s="34" t="s">
        <v>1</v>
      </c>
      <c r="AD22" s="24"/>
    </row>
    <row r="23" spans="1:30" x14ac:dyDescent="0.2">
      <c r="A23" s="2"/>
      <c r="B23" s="62" t="s">
        <v>51</v>
      </c>
      <c r="F23" s="96"/>
      <c r="G23" s="125"/>
      <c r="H23" s="125"/>
      <c r="I23" s="2">
        <f>'       DATA_IN         '!N55</f>
        <v>0</v>
      </c>
      <c r="J23" s="2"/>
      <c r="K23" s="50"/>
      <c r="M23" s="111" t="e">
        <f>'       DATA_IN         '!N55/'       DATA_IN         '!B58</f>
        <v>#DIV/0!</v>
      </c>
      <c r="P23" s="2"/>
      <c r="Q23" s="2"/>
      <c r="R23" s="73">
        <f>'       DATA_IN         '!N77</f>
        <v>0</v>
      </c>
      <c r="S23" s="74"/>
      <c r="T23" s="74"/>
      <c r="U23" s="74"/>
      <c r="V23" s="112">
        <f>'       DATA_IN         '!N78</f>
        <v>0</v>
      </c>
      <c r="W23" s="74"/>
      <c r="X23" s="74"/>
      <c r="AA23" s="101"/>
      <c r="AB23" s="71">
        <f>'       DATA_IN         '!N81</f>
        <v>33</v>
      </c>
      <c r="AC23" s="111">
        <f>'       DATA_IN         '!N82</f>
        <v>0.16800000000000001</v>
      </c>
      <c r="AD23" s="72"/>
    </row>
    <row r="24" spans="1:30" x14ac:dyDescent="0.2">
      <c r="A24" s="2"/>
      <c r="B24" s="62" t="s">
        <v>52</v>
      </c>
      <c r="I24" s="2">
        <f>'       DATA_IN         '!O55</f>
        <v>0</v>
      </c>
      <c r="J24" s="16"/>
      <c r="K24" s="50"/>
      <c r="L24" s="2"/>
      <c r="M24" s="112" t="e">
        <f>'       DATA_IN         '!O55/'       DATA_IN         '!B58</f>
        <v>#DIV/0!</v>
      </c>
      <c r="P24" s="2"/>
      <c r="Q24" s="2"/>
      <c r="R24" s="73">
        <f>'       DATA_IN         '!O77</f>
        <v>0</v>
      </c>
      <c r="S24" s="74"/>
      <c r="T24" s="74"/>
      <c r="U24" s="74"/>
      <c r="V24" s="112">
        <f>'       DATA_IN         '!O78</f>
        <v>0</v>
      </c>
      <c r="W24" s="74"/>
      <c r="X24" s="74"/>
      <c r="AA24" s="94"/>
      <c r="AB24" s="73">
        <f>'       DATA_IN         '!O81</f>
        <v>47</v>
      </c>
      <c r="AC24" s="112">
        <f>'       DATA_IN         '!O82</f>
        <v>0.248</v>
      </c>
      <c r="AD24" s="74"/>
    </row>
    <row r="25" spans="1:30" x14ac:dyDescent="0.2">
      <c r="A25" s="2"/>
      <c r="B25" s="62" t="s">
        <v>53</v>
      </c>
      <c r="I25" s="2">
        <f>'       DATA_IN         '!P55</f>
        <v>0</v>
      </c>
      <c r="J25" s="16"/>
      <c r="K25" s="50"/>
      <c r="L25" s="2"/>
      <c r="M25" s="112" t="e">
        <f>'       DATA_IN         '!P55/'       DATA_IN         '!B58</f>
        <v>#DIV/0!</v>
      </c>
      <c r="P25" s="2"/>
      <c r="Q25" s="2"/>
      <c r="R25" s="73">
        <f>'       DATA_IN         '!P77</f>
        <v>0</v>
      </c>
      <c r="S25" s="74"/>
      <c r="T25" s="74"/>
      <c r="U25" s="74"/>
      <c r="V25" s="112">
        <f>'       DATA_IN         '!P78</f>
        <v>0</v>
      </c>
      <c r="W25" s="74"/>
      <c r="X25" s="74"/>
      <c r="AA25" s="94"/>
      <c r="AB25" s="73">
        <f>'       DATA_IN         '!P81</f>
        <v>35</v>
      </c>
      <c r="AC25" s="112">
        <f>'       DATA_IN         '!P82</f>
        <v>0.159</v>
      </c>
      <c r="AD25" s="74"/>
    </row>
    <row r="26" spans="1:30" x14ac:dyDescent="0.2">
      <c r="A26" s="2"/>
      <c r="B26" s="62" t="s">
        <v>83</v>
      </c>
      <c r="I26" s="2">
        <f>'       DATA_IN         '!Q55</f>
        <v>0</v>
      </c>
      <c r="J26" s="16"/>
      <c r="K26" s="50"/>
      <c r="L26" s="2"/>
      <c r="M26" s="112" t="e">
        <f>'       DATA_IN         '!Q55/'       DATA_IN         '!B58</f>
        <v>#DIV/0!</v>
      </c>
      <c r="P26" s="2"/>
      <c r="Q26" s="2"/>
      <c r="R26" s="73">
        <f>'       DATA_IN         '!Q77</f>
        <v>0</v>
      </c>
      <c r="S26" s="74"/>
      <c r="T26" s="74"/>
      <c r="U26" s="74"/>
      <c r="V26" s="112">
        <f>'       DATA_IN         '!Q78</f>
        <v>0</v>
      </c>
      <c r="W26" s="74"/>
      <c r="X26" s="74"/>
      <c r="AA26" s="94"/>
      <c r="AB26" s="73">
        <f>'       DATA_IN         '!Q81</f>
        <v>59</v>
      </c>
      <c r="AC26" s="112">
        <f>'       DATA_IN         '!Q82</f>
        <v>0.26700000000000002</v>
      </c>
      <c r="AD26" s="74"/>
    </row>
    <row r="27" spans="1:30" x14ac:dyDescent="0.2">
      <c r="A27" s="2"/>
      <c r="B27" s="62" t="s">
        <v>67</v>
      </c>
      <c r="I27" s="2">
        <f>'       DATA_IN         '!R55</f>
        <v>0</v>
      </c>
      <c r="J27" s="16"/>
      <c r="K27" s="50"/>
      <c r="L27" s="2"/>
      <c r="M27" s="112" t="e">
        <f>'       DATA_IN         '!R55/'       DATA_IN         '!B58</f>
        <v>#DIV/0!</v>
      </c>
      <c r="P27" s="2"/>
      <c r="Q27" s="2"/>
      <c r="R27" s="73">
        <f>'       DATA_IN         '!R77</f>
        <v>0</v>
      </c>
      <c r="S27" s="74"/>
      <c r="T27" s="74"/>
      <c r="U27" s="74"/>
      <c r="V27" s="112">
        <f>'       DATA_IN         '!R78</f>
        <v>0</v>
      </c>
      <c r="W27" s="74"/>
      <c r="X27" s="74"/>
      <c r="AA27" s="94"/>
      <c r="AB27" s="73">
        <f>'       DATA_IN         '!R81</f>
        <v>33</v>
      </c>
      <c r="AC27" s="112">
        <f>'       DATA_IN         '!R82</f>
        <v>0.157</v>
      </c>
      <c r="AD27" s="74"/>
    </row>
    <row r="28" spans="1:30" x14ac:dyDescent="0.2">
      <c r="A28" s="2"/>
      <c r="B28" s="62" t="s">
        <v>68</v>
      </c>
      <c r="I28" s="2">
        <f>'       DATA_IN         '!S55</f>
        <v>0</v>
      </c>
      <c r="J28" s="16"/>
      <c r="K28" s="50"/>
      <c r="L28" s="2"/>
      <c r="M28" s="112" t="e">
        <f>'       DATA_IN         '!S55/'       DATA_IN         '!B58</f>
        <v>#DIV/0!</v>
      </c>
      <c r="P28" s="2"/>
      <c r="Q28" s="2"/>
      <c r="R28" s="73">
        <f>'       DATA_IN         '!S77</f>
        <v>0</v>
      </c>
      <c r="S28" s="74"/>
      <c r="T28" s="74"/>
      <c r="U28" s="74"/>
      <c r="V28" s="112">
        <f>'       DATA_IN         '!S78</f>
        <v>0</v>
      </c>
      <c r="W28" s="74"/>
      <c r="X28" s="74"/>
      <c r="AA28" s="94"/>
      <c r="AB28" s="73">
        <f>'       DATA_IN         '!S81</f>
        <v>34</v>
      </c>
      <c r="AC28" s="112">
        <f>'       DATA_IN         '!S82</f>
        <v>0.193</v>
      </c>
      <c r="AD28" s="74"/>
    </row>
    <row r="29" spans="1:30" x14ac:dyDescent="0.2">
      <c r="A29" s="2"/>
      <c r="B29" s="62" t="s">
        <v>69</v>
      </c>
      <c r="I29" s="2">
        <f>'       DATA_IN         '!T55</f>
        <v>0</v>
      </c>
      <c r="J29" s="16"/>
      <c r="K29" s="50"/>
      <c r="L29" s="2"/>
      <c r="M29" s="112" t="e">
        <f>'       DATA_IN         '!T55/'       DATA_IN         '!B58</f>
        <v>#DIV/0!</v>
      </c>
      <c r="P29" s="2"/>
      <c r="Q29" s="2"/>
      <c r="R29" s="73">
        <f>'       DATA_IN         '!T77</f>
        <v>0</v>
      </c>
      <c r="S29" s="74"/>
      <c r="T29" s="74"/>
      <c r="U29" s="74"/>
      <c r="V29" s="112">
        <f>'       DATA_IN         '!T78</f>
        <v>0</v>
      </c>
      <c r="W29" s="74"/>
      <c r="X29" s="74"/>
      <c r="AA29" s="94"/>
      <c r="AB29" s="73">
        <f>'       DATA_IN         '!T81</f>
        <v>3</v>
      </c>
      <c r="AC29" s="112">
        <f>'       DATA_IN         '!T82</f>
        <v>3.1E-2</v>
      </c>
      <c r="AD29" s="74"/>
    </row>
    <row r="30" spans="1:30" x14ac:dyDescent="0.2">
      <c r="A30" s="2"/>
      <c r="B30" s="62" t="s">
        <v>70</v>
      </c>
      <c r="I30" s="2">
        <f>'       DATA_IN         '!U55</f>
        <v>0</v>
      </c>
      <c r="J30" s="16"/>
      <c r="K30" s="50"/>
      <c r="L30" s="2"/>
      <c r="M30" s="112" t="e">
        <f>'       DATA_IN         '!U55/'       DATA_IN         '!B58</f>
        <v>#DIV/0!</v>
      </c>
      <c r="P30" s="2"/>
      <c r="Q30" s="2"/>
      <c r="R30" s="73">
        <f>'       DATA_IN         '!U77</f>
        <v>0</v>
      </c>
      <c r="S30" s="74"/>
      <c r="T30" s="74"/>
      <c r="U30" s="74"/>
      <c r="V30" s="112">
        <f>'       DATA_IN         '!U78</f>
        <v>0</v>
      </c>
      <c r="W30" s="74"/>
      <c r="X30" s="74"/>
      <c r="AA30" s="94"/>
      <c r="AB30" s="73">
        <f>'       DATA_IN         '!U81</f>
        <v>63</v>
      </c>
      <c r="AC30" s="112">
        <f>'       DATA_IN         '!U82</f>
        <v>0.40699999999999997</v>
      </c>
      <c r="AD30" s="74"/>
    </row>
    <row r="31" spans="1:30" x14ac:dyDescent="0.2">
      <c r="A31" s="2"/>
      <c r="B31" s="62" t="s">
        <v>71</v>
      </c>
      <c r="I31" s="2">
        <f>'       DATA_IN         '!V55</f>
        <v>0</v>
      </c>
      <c r="J31" s="16"/>
      <c r="K31" s="50"/>
      <c r="L31" s="2"/>
      <c r="M31" s="112" t="e">
        <f>'       DATA_IN         '!V55/'       DATA_IN         '!B58</f>
        <v>#DIV/0!</v>
      </c>
      <c r="P31" s="2"/>
      <c r="Q31" s="2"/>
      <c r="R31" s="73">
        <f>'       DATA_IN         '!V77</f>
        <v>0</v>
      </c>
      <c r="S31" s="74"/>
      <c r="T31" s="74"/>
      <c r="U31" s="74"/>
      <c r="V31" s="112">
        <f>'       DATA_IN         '!V78</f>
        <v>0</v>
      </c>
      <c r="W31" s="74"/>
      <c r="X31" s="74"/>
      <c r="AA31" s="94"/>
      <c r="AB31" s="73">
        <f>'       DATA_IN         '!V81</f>
        <v>19</v>
      </c>
      <c r="AC31" s="112">
        <f>'       DATA_IN         '!V82</f>
        <v>0.108</v>
      </c>
      <c r="AD31" s="74"/>
    </row>
    <row r="32" spans="1:30" x14ac:dyDescent="0.2">
      <c r="A32" s="2"/>
      <c r="B32" s="62" t="s">
        <v>72</v>
      </c>
      <c r="I32" s="2">
        <f>'       DATA_IN         '!W55</f>
        <v>0</v>
      </c>
      <c r="J32" s="16"/>
      <c r="K32" s="50"/>
      <c r="L32" s="2"/>
      <c r="M32" s="112" t="e">
        <f>'       DATA_IN         '!W55/'       DATA_IN         '!B58</f>
        <v>#DIV/0!</v>
      </c>
      <c r="P32" s="2"/>
      <c r="Q32" s="2"/>
      <c r="R32" s="73">
        <f>'       DATA_IN         '!W77</f>
        <v>0</v>
      </c>
      <c r="S32" s="74"/>
      <c r="T32" s="74"/>
      <c r="U32" s="74"/>
      <c r="V32" s="112">
        <f>'       DATA_IN         '!W78</f>
        <v>0</v>
      </c>
      <c r="W32" s="74"/>
      <c r="X32" s="74"/>
      <c r="AA32" s="94"/>
      <c r="AB32" s="73">
        <f>'       DATA_IN         '!W81</f>
        <v>18</v>
      </c>
      <c r="AC32" s="112">
        <f>'       DATA_IN         '!W82</f>
        <v>0.104</v>
      </c>
      <c r="AD32" s="74"/>
    </row>
    <row r="33" spans="1:30" x14ac:dyDescent="0.2">
      <c r="A33" s="2"/>
      <c r="B33" s="62" t="s">
        <v>73</v>
      </c>
      <c r="I33" s="2">
        <f>'       DATA_IN         '!X55</f>
        <v>0</v>
      </c>
      <c r="J33" s="16"/>
      <c r="K33" s="50"/>
      <c r="L33" s="2"/>
      <c r="M33" s="112" t="e">
        <f>'       DATA_IN         '!X55/'       DATA_IN         '!B58</f>
        <v>#DIV/0!</v>
      </c>
      <c r="P33" s="2"/>
      <c r="Q33" s="2"/>
      <c r="R33" s="73">
        <f>'       DATA_IN         '!X77</f>
        <v>0</v>
      </c>
      <c r="S33" s="74"/>
      <c r="T33" s="74"/>
      <c r="U33" s="74"/>
      <c r="V33" s="112">
        <f>'       DATA_IN         '!X78</f>
        <v>0</v>
      </c>
      <c r="W33" s="74"/>
      <c r="X33" s="74"/>
      <c r="AA33" s="94"/>
      <c r="AB33" s="73">
        <f>'       DATA_IN         '!X81</f>
        <v>4</v>
      </c>
      <c r="AC33" s="112">
        <f>'       DATA_IN         '!X82</f>
        <v>0.03</v>
      </c>
      <c r="AD33" s="74"/>
    </row>
    <row r="34" spans="1:30" x14ac:dyDescent="0.2">
      <c r="A34" s="2"/>
      <c r="B34" s="62" t="s">
        <v>74</v>
      </c>
      <c r="I34" s="2">
        <f>'       DATA_IN         '!Y55</f>
        <v>0</v>
      </c>
      <c r="J34" s="16"/>
      <c r="K34" s="50"/>
      <c r="L34" s="2"/>
      <c r="M34" s="112" t="e">
        <f>'       DATA_IN         '!Y55/'       DATA_IN         '!B58</f>
        <v>#DIV/0!</v>
      </c>
      <c r="P34" s="2"/>
      <c r="Q34" s="2"/>
      <c r="R34" s="64">
        <f>'       DATA_IN         '!Y77</f>
        <v>0</v>
      </c>
      <c r="V34" s="112">
        <f>'       DATA_IN         '!Y78</f>
        <v>0</v>
      </c>
      <c r="Z34" s="127"/>
      <c r="AA34" s="17"/>
      <c r="AB34" s="64">
        <f>'       DATA_IN         '!Y81</f>
        <v>13</v>
      </c>
      <c r="AC34" s="122">
        <f>'       DATA_IN         '!Y82</f>
        <v>0.09</v>
      </c>
    </row>
    <row r="35" spans="1:30" x14ac:dyDescent="0.2">
      <c r="A35" s="24"/>
      <c r="B35" s="26" t="s">
        <v>50</v>
      </c>
      <c r="C35" s="26"/>
      <c r="D35" s="26"/>
      <c r="E35" s="26"/>
      <c r="F35" s="26"/>
      <c r="G35" s="26"/>
      <c r="H35" s="26"/>
      <c r="I35" s="24">
        <f>'       DATA_IN         '!AA55</f>
        <v>0</v>
      </c>
      <c r="J35" s="40"/>
      <c r="K35" s="53"/>
      <c r="L35" s="24"/>
      <c r="M35" s="113" t="e">
        <f>SUM(M23:M34)</f>
        <v>#DIV/0!</v>
      </c>
      <c r="N35" s="26"/>
      <c r="O35" s="26"/>
      <c r="P35" s="24"/>
      <c r="Q35" s="24"/>
      <c r="R35" s="100">
        <f>SUM(R23:R33)</f>
        <v>0</v>
      </c>
      <c r="S35" s="93"/>
      <c r="T35" s="93"/>
      <c r="U35" s="93"/>
      <c r="V35" s="113">
        <f>(R35/17)</f>
        <v>0</v>
      </c>
      <c r="W35" s="93"/>
      <c r="X35" s="93"/>
      <c r="Y35" s="26"/>
      <c r="Z35" s="39"/>
      <c r="AA35" s="102"/>
      <c r="AB35" s="100">
        <f>SUM(AB23:AB33)</f>
        <v>348</v>
      </c>
      <c r="AC35" s="113">
        <f>SUM(AC23:AC33)</f>
        <v>1.8720000000000003</v>
      </c>
      <c r="AD35" s="93"/>
    </row>
    <row r="36" spans="1:30" ht="13.15" customHeight="1" x14ac:dyDescent="0.2">
      <c r="A36" s="299" t="s">
        <v>84</v>
      </c>
      <c r="B36" s="299"/>
      <c r="C36" s="299"/>
      <c r="D36" s="299"/>
      <c r="E36" s="299"/>
      <c r="F36" s="299"/>
      <c r="G36" s="299"/>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row>
    <row r="37" spans="1:30" x14ac:dyDescent="0.2">
      <c r="A37" s="2"/>
      <c r="G37" s="2"/>
      <c r="H37" s="16"/>
      <c r="I37" s="50"/>
      <c r="J37" s="2"/>
      <c r="K37" s="2"/>
      <c r="L37" s="16"/>
      <c r="M37" s="50"/>
      <c r="N37" s="2"/>
      <c r="O37" s="2"/>
      <c r="P37" s="16"/>
      <c r="Q37" s="50"/>
      <c r="R37" s="2"/>
      <c r="S37" s="2"/>
      <c r="T37" s="16"/>
      <c r="U37" s="50"/>
      <c r="V37" s="2"/>
      <c r="W37" s="2"/>
      <c r="X37" s="16"/>
      <c r="Y37" s="50"/>
      <c r="Z37" s="52"/>
      <c r="AA37" s="91"/>
      <c r="AB37" s="91"/>
      <c r="AC37" s="91"/>
      <c r="AD37" s="18"/>
    </row>
    <row r="38" spans="1:30" ht="15.75" x14ac:dyDescent="0.25">
      <c r="A38" s="41" t="s">
        <v>35</v>
      </c>
    </row>
    <row r="39" spans="1:30" ht="15.75" x14ac:dyDescent="0.25">
      <c r="A39" s="60"/>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x14ac:dyDescent="0.2">
      <c r="A40" s="298" t="s">
        <v>211</v>
      </c>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row>
    <row r="41" spans="1:30" x14ac:dyDescent="0.2">
      <c r="A41" s="26"/>
      <c r="B41" s="63"/>
      <c r="C41" s="26"/>
      <c r="D41" s="26"/>
      <c r="E41" s="26"/>
      <c r="F41" s="26"/>
      <c r="G41" s="26"/>
      <c r="H41" s="26"/>
      <c r="I41" s="26"/>
      <c r="J41" s="26"/>
      <c r="K41" s="26"/>
      <c r="L41" s="26"/>
      <c r="M41" s="26"/>
      <c r="N41" s="26"/>
      <c r="O41" s="61" t="s">
        <v>2</v>
      </c>
      <c r="P41" s="61"/>
      <c r="Q41" s="61"/>
      <c r="R41" s="61"/>
      <c r="S41" s="61"/>
      <c r="T41" s="61"/>
      <c r="U41" s="61"/>
      <c r="V41" s="61"/>
      <c r="W41" s="61"/>
      <c r="X41" s="61"/>
      <c r="Y41" s="26"/>
      <c r="Z41" s="39"/>
      <c r="AA41" s="293" t="s">
        <v>4</v>
      </c>
      <c r="AB41" s="294"/>
      <c r="AC41" s="289" t="s">
        <v>9</v>
      </c>
      <c r="AD41" s="290"/>
    </row>
    <row r="42" spans="1:30" x14ac:dyDescent="0.2">
      <c r="F42" s="296" t="s">
        <v>22</v>
      </c>
      <c r="G42" s="296"/>
      <c r="H42" s="296"/>
      <c r="I42" s="296"/>
      <c r="J42" s="296" t="s">
        <v>23</v>
      </c>
      <c r="K42" s="296"/>
      <c r="L42" s="296"/>
      <c r="M42" s="296"/>
      <c r="N42" s="296" t="s">
        <v>24</v>
      </c>
      <c r="O42" s="296"/>
      <c r="P42" s="296"/>
      <c r="Q42" s="296"/>
      <c r="R42" s="296" t="s">
        <v>25</v>
      </c>
      <c r="S42" s="296"/>
      <c r="T42" s="296"/>
      <c r="U42" s="296"/>
      <c r="V42" s="296" t="s">
        <v>26</v>
      </c>
      <c r="W42" s="296"/>
      <c r="X42" s="296"/>
      <c r="Y42" s="296"/>
      <c r="Z42" s="57"/>
      <c r="AA42" s="17"/>
      <c r="AB42" s="30"/>
    </row>
    <row r="43" spans="1:30" x14ac:dyDescent="0.2">
      <c r="G43" s="291">
        <v>1</v>
      </c>
      <c r="H43" s="291"/>
      <c r="I43" s="291"/>
      <c r="K43" s="291">
        <v>2</v>
      </c>
      <c r="L43" s="291"/>
      <c r="M43" s="291"/>
      <c r="O43" s="291">
        <v>3</v>
      </c>
      <c r="P43" s="291"/>
      <c r="Q43" s="291"/>
      <c r="S43" s="291">
        <v>4</v>
      </c>
      <c r="T43" s="291"/>
      <c r="U43" s="291"/>
      <c r="W43" s="291">
        <v>5</v>
      </c>
      <c r="X43" s="291"/>
      <c r="Y43" s="291"/>
      <c r="AA43" s="27" t="s">
        <v>6</v>
      </c>
      <c r="AB43" s="28" t="s">
        <v>8</v>
      </c>
      <c r="AC43" s="29"/>
      <c r="AD43" s="29"/>
    </row>
    <row r="44" spans="1:30" x14ac:dyDescent="0.2">
      <c r="G44" s="2"/>
      <c r="H44" s="16">
        <v>1</v>
      </c>
      <c r="I44" s="2"/>
      <c r="J44" s="2"/>
      <c r="K44" s="2"/>
      <c r="L44" s="16">
        <v>2</v>
      </c>
      <c r="M44" s="2"/>
      <c r="N44" s="2"/>
      <c r="O44" s="2"/>
      <c r="P44" s="16">
        <v>3</v>
      </c>
      <c r="Q44" s="2"/>
      <c r="R44" s="2"/>
      <c r="S44" s="2"/>
      <c r="T44" s="16">
        <v>4</v>
      </c>
      <c r="U44" s="2"/>
      <c r="V44" s="2"/>
      <c r="W44" s="2"/>
      <c r="X44" s="16">
        <v>5</v>
      </c>
      <c r="Y44" s="2"/>
      <c r="AA44" s="27" t="s">
        <v>7</v>
      </c>
      <c r="AB44" s="28" t="s">
        <v>7</v>
      </c>
      <c r="AC44" s="29"/>
      <c r="AD44" s="29"/>
    </row>
    <row r="45" spans="1:30" x14ac:dyDescent="0.2">
      <c r="G45" s="14" t="s">
        <v>3</v>
      </c>
      <c r="H45" s="35"/>
      <c r="I45" s="14" t="s">
        <v>1</v>
      </c>
      <c r="J45" s="15"/>
      <c r="K45" s="14" t="s">
        <v>3</v>
      </c>
      <c r="L45" s="35"/>
      <c r="M45" s="14" t="s">
        <v>1</v>
      </c>
      <c r="N45" s="15"/>
      <c r="O45" s="14" t="s">
        <v>3</v>
      </c>
      <c r="P45" s="35"/>
      <c r="Q45" s="14" t="s">
        <v>1</v>
      </c>
      <c r="R45" s="15"/>
      <c r="S45" s="14" t="s">
        <v>3</v>
      </c>
      <c r="T45" s="35"/>
      <c r="U45" s="14" t="s">
        <v>1</v>
      </c>
      <c r="V45" s="15"/>
      <c r="W45" s="14" t="s">
        <v>3</v>
      </c>
      <c r="X45" s="35"/>
      <c r="Y45" s="14" t="s">
        <v>1</v>
      </c>
      <c r="Z45" s="36"/>
      <c r="AA45" s="31" t="s">
        <v>5</v>
      </c>
      <c r="AB45" s="32" t="s">
        <v>5</v>
      </c>
      <c r="AC45" s="33" t="s">
        <v>5</v>
      </c>
      <c r="AD45" s="33" t="s">
        <v>10</v>
      </c>
    </row>
    <row r="46" spans="1:30" x14ac:dyDescent="0.2">
      <c r="G46" s="2"/>
      <c r="H46" s="2"/>
      <c r="I46" s="50"/>
      <c r="J46" s="2"/>
      <c r="K46" s="2"/>
      <c r="L46" s="2"/>
      <c r="M46" s="50"/>
      <c r="N46" s="2"/>
      <c r="O46" s="2"/>
      <c r="P46" s="2"/>
      <c r="Q46" s="50"/>
      <c r="R46" s="2"/>
      <c r="S46" s="2"/>
      <c r="T46" s="2"/>
      <c r="U46" s="50"/>
      <c r="V46" s="2"/>
      <c r="W46" s="2"/>
      <c r="X46" s="2"/>
      <c r="Y46" s="50"/>
      <c r="Z46" s="2"/>
      <c r="AA46" s="45"/>
      <c r="AB46" s="18"/>
      <c r="AC46" s="55"/>
      <c r="AD46" s="18"/>
    </row>
    <row r="47" spans="1:30" x14ac:dyDescent="0.2">
      <c r="G47" s="2">
        <f>'       DATA_IN         '!AC60</f>
        <v>0</v>
      </c>
      <c r="H47" s="16"/>
      <c r="I47" s="50" t="e">
        <f>(G47/(G47+K47+O47+S47+W47))*100</f>
        <v>#DIV/0!</v>
      </c>
      <c r="J47" s="2"/>
      <c r="K47" s="2">
        <f>'       DATA_IN         '!AC61</f>
        <v>0</v>
      </c>
      <c r="L47" s="16"/>
      <c r="M47" s="50" t="e">
        <f>(K47/(G47+K47+O47+S47+W47))*100</f>
        <v>#DIV/0!</v>
      </c>
      <c r="N47" s="2"/>
      <c r="O47" s="2">
        <f>'       DATA_IN         '!AC62</f>
        <v>0</v>
      </c>
      <c r="P47" s="16"/>
      <c r="Q47" s="50" t="e">
        <f>(O47/(G47+K47+O47+S47+W47))*100</f>
        <v>#DIV/0!</v>
      </c>
      <c r="R47" s="2"/>
      <c r="S47" s="2">
        <f>'       DATA_IN         '!AC63</f>
        <v>0</v>
      </c>
      <c r="T47" s="16"/>
      <c r="U47" s="50" t="e">
        <f>(S47/(G47+K47+O47+S47+W47))*100</f>
        <v>#DIV/0!</v>
      </c>
      <c r="V47" s="2"/>
      <c r="W47" s="2">
        <f>'       DATA_IN         '!AC64</f>
        <v>0</v>
      </c>
      <c r="X47" s="16"/>
      <c r="Y47" s="50" t="e">
        <f>(W47/(G47+K47+O47+S47+W47))*100</f>
        <v>#DIV/0!</v>
      </c>
      <c r="Z47" s="65"/>
      <c r="AA47" s="156" t="e">
        <f>'       DATA_IN         '!AC54</f>
        <v>#DIV/0!</v>
      </c>
      <c r="AB47" s="157">
        <f>'       DATA_IN         '!AC75</f>
        <v>0</v>
      </c>
      <c r="AC47" s="156">
        <f>'       DATA_IN         '!AC79</f>
        <v>4.18</v>
      </c>
      <c r="AD47" s="156">
        <f>'       DATA_IN         '!AC80</f>
        <v>0.55000000000000004</v>
      </c>
    </row>
    <row r="48" spans="1:30" x14ac:dyDescent="0.2">
      <c r="A48" s="26"/>
      <c r="B48" s="26"/>
      <c r="C48" s="26"/>
      <c r="D48" s="26"/>
      <c r="E48" s="26"/>
      <c r="F48" s="26"/>
      <c r="G48" s="24"/>
      <c r="H48" s="40"/>
      <c r="I48" s="53"/>
      <c r="J48" s="24"/>
      <c r="K48" s="24"/>
      <c r="L48" s="40"/>
      <c r="M48" s="53"/>
      <c r="N48" s="24"/>
      <c r="O48" s="24"/>
      <c r="P48" s="40"/>
      <c r="Q48" s="53"/>
      <c r="R48" s="24"/>
      <c r="S48" s="24"/>
      <c r="T48" s="40"/>
      <c r="U48" s="53"/>
      <c r="V48" s="24"/>
      <c r="W48" s="24"/>
      <c r="X48" s="40"/>
      <c r="Y48" s="53"/>
      <c r="Z48" s="40"/>
      <c r="AA48" s="108"/>
      <c r="AB48" s="49"/>
      <c r="AC48" s="109"/>
      <c r="AD48" s="34"/>
    </row>
    <row r="49" spans="1:32" x14ac:dyDescent="0.2">
      <c r="E49" s="2"/>
      <c r="F49" s="2"/>
      <c r="G49" s="2"/>
      <c r="H49" s="2"/>
      <c r="I49" s="2"/>
      <c r="J49" s="2"/>
      <c r="K49" s="2"/>
      <c r="L49" s="2"/>
      <c r="M49" s="2"/>
      <c r="N49" s="2"/>
      <c r="O49" s="2"/>
      <c r="P49" s="2"/>
      <c r="Q49" s="2"/>
      <c r="R49" s="2"/>
      <c r="S49" s="2"/>
      <c r="T49" s="2"/>
      <c r="U49" s="2"/>
      <c r="V49" s="2"/>
      <c r="W49" s="2"/>
      <c r="X49" s="2"/>
      <c r="Y49" s="2"/>
    </row>
    <row r="50" spans="1:32" ht="15.75" x14ac:dyDescent="0.25">
      <c r="A50" s="169" t="s">
        <v>198</v>
      </c>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row>
    <row r="51" spans="1:32" x14ac:dyDescent="0.2">
      <c r="A51" s="172" t="s">
        <v>199</v>
      </c>
      <c r="B51" s="172"/>
      <c r="C51" s="172"/>
      <c r="D51" s="172"/>
      <c r="E51" s="172"/>
      <c r="F51" s="172"/>
      <c r="G51" s="172"/>
      <c r="H51" s="172"/>
      <c r="I51" s="172"/>
      <c r="J51" s="172"/>
      <c r="K51" s="165"/>
      <c r="L51" s="165"/>
      <c r="M51" s="172"/>
      <c r="N51" s="172"/>
      <c r="O51" s="172"/>
      <c r="P51" s="172"/>
      <c r="Q51" s="172"/>
      <c r="R51" s="160"/>
      <c r="S51" s="165" t="s">
        <v>200</v>
      </c>
      <c r="T51" s="165"/>
      <c r="U51" s="165"/>
      <c r="V51" s="165"/>
      <c r="W51" s="165"/>
      <c r="X51" s="165"/>
      <c r="Y51" s="165"/>
      <c r="Z51" s="165"/>
      <c r="AA51" s="165"/>
      <c r="AB51" s="165"/>
      <c r="AC51" s="165"/>
      <c r="AD51" s="165"/>
    </row>
    <row r="52" spans="1:32" x14ac:dyDescent="0.2">
      <c r="A52" s="312" t="s">
        <v>4</v>
      </c>
      <c r="B52" s="312"/>
      <c r="C52" s="312"/>
      <c r="D52" s="312"/>
      <c r="E52" s="312"/>
      <c r="F52" s="312"/>
      <c r="G52" s="312"/>
      <c r="H52" s="312"/>
      <c r="I52" s="312"/>
      <c r="J52" s="312"/>
      <c r="K52" s="313"/>
      <c r="L52" s="314" t="s">
        <v>9</v>
      </c>
      <c r="M52" s="312"/>
      <c r="N52" s="312"/>
      <c r="O52" s="312"/>
      <c r="P52" s="312"/>
      <c r="Q52" s="312"/>
      <c r="R52" s="160"/>
      <c r="S52" s="160"/>
      <c r="T52" s="160"/>
      <c r="U52" s="160"/>
      <c r="V52" s="160"/>
      <c r="W52" s="160"/>
      <c r="X52" s="160"/>
      <c r="Y52" s="310" t="s">
        <v>4</v>
      </c>
      <c r="Z52" s="306"/>
      <c r="AA52" s="306"/>
      <c r="AB52" s="311"/>
      <c r="AC52" s="306" t="s">
        <v>9</v>
      </c>
      <c r="AD52" s="306"/>
    </row>
    <row r="53" spans="1:32" x14ac:dyDescent="0.2">
      <c r="A53" s="308" t="s">
        <v>27</v>
      </c>
      <c r="B53" s="308"/>
      <c r="C53" s="308"/>
      <c r="D53" s="308"/>
      <c r="E53" s="308"/>
      <c r="F53" s="144"/>
      <c r="G53" s="308" t="s">
        <v>29</v>
      </c>
      <c r="H53" s="308"/>
      <c r="I53" s="308"/>
      <c r="J53" s="308"/>
      <c r="K53" s="315"/>
      <c r="L53" s="162"/>
      <c r="M53" s="166"/>
      <c r="N53" s="166"/>
      <c r="O53" s="160"/>
      <c r="P53" s="160"/>
      <c r="Q53" s="160"/>
      <c r="R53" s="160"/>
      <c r="S53" s="160"/>
      <c r="T53" s="160"/>
      <c r="U53" s="160"/>
      <c r="V53" s="160"/>
      <c r="W53" s="160"/>
      <c r="X53" s="160"/>
      <c r="Y53" s="307" t="s">
        <v>27</v>
      </c>
      <c r="Z53" s="308"/>
      <c r="AA53" s="308" t="s">
        <v>29</v>
      </c>
      <c r="AB53" s="309"/>
      <c r="AC53" s="166"/>
      <c r="AD53" s="166"/>
    </row>
    <row r="54" spans="1:32" x14ac:dyDescent="0.2">
      <c r="A54" s="163"/>
      <c r="B54" s="164" t="s">
        <v>201</v>
      </c>
      <c r="C54" s="163"/>
      <c r="D54" s="164" t="s">
        <v>10</v>
      </c>
      <c r="E54" s="163"/>
      <c r="F54" s="163"/>
      <c r="G54" s="163"/>
      <c r="H54" s="164" t="s">
        <v>201</v>
      </c>
      <c r="I54" s="163"/>
      <c r="J54" s="164" t="s">
        <v>10</v>
      </c>
      <c r="K54" s="168"/>
      <c r="L54" s="173"/>
      <c r="M54" s="164" t="s">
        <v>201</v>
      </c>
      <c r="N54" s="163"/>
      <c r="O54" s="163"/>
      <c r="P54" s="164" t="s">
        <v>10</v>
      </c>
      <c r="Q54" s="163"/>
      <c r="R54" s="160"/>
      <c r="S54" s="160"/>
      <c r="T54" s="160"/>
      <c r="U54" s="160"/>
      <c r="V54" s="160"/>
      <c r="W54" s="160"/>
      <c r="X54" s="160"/>
      <c r="Y54" s="170" t="s">
        <v>3</v>
      </c>
      <c r="Z54" s="164" t="s">
        <v>1</v>
      </c>
      <c r="AA54" s="164" t="s">
        <v>3</v>
      </c>
      <c r="AB54" s="171" t="s">
        <v>1</v>
      </c>
      <c r="AC54" s="164" t="s">
        <v>3</v>
      </c>
      <c r="AD54" s="164" t="s">
        <v>1</v>
      </c>
    </row>
    <row r="55" spans="1:32" x14ac:dyDescent="0.2">
      <c r="A55" s="160"/>
      <c r="B55" s="160"/>
      <c r="D55" s="160"/>
      <c r="G55" s="160"/>
      <c r="H55" s="160"/>
      <c r="I55" s="160"/>
      <c r="J55" s="160"/>
      <c r="K55" s="160"/>
      <c r="L55" s="162"/>
      <c r="M55" s="160"/>
      <c r="O55" s="160"/>
      <c r="P55" s="160"/>
      <c r="Q55" s="160"/>
      <c r="R55" s="160"/>
      <c r="S55" s="160"/>
      <c r="T55" s="160"/>
      <c r="U55" s="160"/>
      <c r="V55" s="160"/>
      <c r="W55" s="160"/>
      <c r="X55" s="160"/>
      <c r="Y55" s="160"/>
      <c r="Z55" s="160"/>
      <c r="AA55" s="160"/>
      <c r="AB55" s="160"/>
      <c r="AC55" s="160"/>
      <c r="AD55" s="160"/>
    </row>
    <row r="56" spans="1:32" x14ac:dyDescent="0.2">
      <c r="A56" s="161"/>
      <c r="B56" s="161" t="e">
        <f>'       DATA_IN         '!AD54</f>
        <v>#DIV/0!</v>
      </c>
      <c r="D56" s="154" t="e">
        <f>'       DATA_IN         '!AD57</f>
        <v>#DIV/0!</v>
      </c>
      <c r="G56" s="161"/>
      <c r="H56" s="154">
        <f>'       DATA_IN         '!AD75</f>
        <v>0</v>
      </c>
      <c r="I56" s="161"/>
      <c r="J56" s="154">
        <f>'       DATA_IN         '!AD76</f>
        <v>0</v>
      </c>
      <c r="K56" s="161"/>
      <c r="L56" s="167"/>
      <c r="M56" s="154">
        <f>'       DATA_IN         '!AD79</f>
        <v>4.8099999999999996</v>
      </c>
      <c r="O56" s="161"/>
      <c r="P56" s="154">
        <f>'       DATA_IN         '!AD80</f>
        <v>3.15</v>
      </c>
      <c r="Q56" s="161"/>
      <c r="R56" s="160"/>
      <c r="S56" s="160" t="s">
        <v>202</v>
      </c>
      <c r="T56" s="160"/>
      <c r="U56" s="160"/>
      <c r="V56" s="160"/>
      <c r="W56" s="160"/>
      <c r="X56" s="160"/>
      <c r="Y56" s="161">
        <f>'       DATA_IN         '!AH86</f>
        <v>0</v>
      </c>
      <c r="Z56" s="175" t="e">
        <f>'       DATA_IN         '!AI86</f>
        <v>#DIV/0!</v>
      </c>
      <c r="AA56" s="161">
        <f>'       DATA_IN         '!AJ86</f>
        <v>0</v>
      </c>
      <c r="AB56" s="175">
        <f>'       DATA_IN         '!AK86</f>
        <v>0</v>
      </c>
      <c r="AC56" s="161">
        <f>'       DATA_IN         '!AL86</f>
        <v>134</v>
      </c>
      <c r="AD56" s="176">
        <f>'       DATA_IN         '!AM86</f>
        <v>0.58799999999999997</v>
      </c>
    </row>
    <row r="57" spans="1:32" x14ac:dyDescent="0.2">
      <c r="A57" s="163"/>
      <c r="B57" s="163"/>
      <c r="C57" s="163"/>
      <c r="D57" s="163"/>
      <c r="E57" s="163"/>
      <c r="F57" s="163"/>
      <c r="G57" s="163"/>
      <c r="H57" s="163"/>
      <c r="I57" s="163"/>
      <c r="J57" s="163"/>
      <c r="K57" s="163"/>
      <c r="L57" s="173"/>
      <c r="M57" s="163"/>
      <c r="N57" s="163"/>
      <c r="O57" s="163"/>
      <c r="P57" s="163"/>
      <c r="Q57" s="163"/>
      <c r="R57" s="160"/>
      <c r="S57" s="160" t="s">
        <v>203</v>
      </c>
      <c r="T57" s="160"/>
      <c r="U57" s="160"/>
      <c r="V57" s="160"/>
      <c r="W57" s="160"/>
      <c r="X57" s="160"/>
      <c r="Y57" s="161">
        <f>'       DATA_IN         '!AH87</f>
        <v>0</v>
      </c>
      <c r="Z57" s="175" t="e">
        <f>'       DATA_IN         '!AI87</f>
        <v>#DIV/0!</v>
      </c>
      <c r="AA57" s="161">
        <f>'       DATA_IN         '!AJ87</f>
        <v>0</v>
      </c>
      <c r="AB57" s="175">
        <f>'       DATA_IN         '!AK87</f>
        <v>0</v>
      </c>
      <c r="AC57" s="161">
        <f>'       DATA_IN         '!AL87</f>
        <v>31</v>
      </c>
      <c r="AD57" s="176">
        <f>'       DATA_IN         '!AM87</f>
        <v>0.161</v>
      </c>
    </row>
    <row r="58" spans="1:32" x14ac:dyDescent="0.2">
      <c r="A58" s="160"/>
      <c r="B58" s="160"/>
      <c r="C58" s="160"/>
      <c r="D58" s="160"/>
      <c r="E58" s="160"/>
      <c r="F58" s="160"/>
      <c r="G58" s="160"/>
      <c r="H58" s="160"/>
      <c r="I58" s="160"/>
      <c r="J58" s="160"/>
      <c r="K58" s="160"/>
      <c r="L58" s="160"/>
      <c r="M58" s="160"/>
      <c r="N58" s="160"/>
      <c r="O58" s="160"/>
      <c r="P58" s="160"/>
      <c r="Q58" s="160"/>
      <c r="R58" s="160"/>
      <c r="S58" s="160" t="s">
        <v>204</v>
      </c>
      <c r="T58" s="160"/>
      <c r="U58" s="160"/>
      <c r="V58" s="160"/>
      <c r="W58" s="160"/>
      <c r="X58" s="160"/>
      <c r="Y58" s="145">
        <f>'       DATA_IN         '!AH88</f>
        <v>0</v>
      </c>
      <c r="Z58" s="175" t="e">
        <f>'       DATA_IN         '!AI88</f>
        <v>#DIV/0!</v>
      </c>
      <c r="AA58" s="161">
        <f>'       DATA_IN         '!AJ88</f>
        <v>0</v>
      </c>
      <c r="AB58" s="175">
        <f>'       DATA_IN         '!AK88</f>
        <v>0</v>
      </c>
      <c r="AC58" s="161">
        <f>'       DATA_IN         '!AL88</f>
        <v>8</v>
      </c>
      <c r="AD58" s="176">
        <f>'       DATA_IN         '!AM88</f>
        <v>3.6999999999999998E-2</v>
      </c>
    </row>
    <row r="59" spans="1:32" x14ac:dyDescent="0.2">
      <c r="A59" s="160"/>
      <c r="B59" s="160"/>
      <c r="C59" s="160"/>
      <c r="D59" s="160"/>
      <c r="E59" s="160"/>
      <c r="F59" s="160"/>
      <c r="G59" s="160"/>
      <c r="H59" s="160"/>
      <c r="I59" s="160"/>
      <c r="J59" s="160"/>
      <c r="K59" s="160"/>
      <c r="L59" s="160"/>
      <c r="M59" s="160"/>
      <c r="N59" s="160"/>
      <c r="O59" s="160"/>
      <c r="P59" s="160"/>
      <c r="Q59" s="160"/>
      <c r="R59" s="160"/>
      <c r="S59" s="160" t="s">
        <v>205</v>
      </c>
      <c r="T59" s="160"/>
      <c r="U59" s="160"/>
      <c r="V59" s="160"/>
      <c r="W59" s="160"/>
      <c r="X59" s="160"/>
      <c r="Y59" s="161">
        <f>'       DATA_IN         '!AH89</f>
        <v>0</v>
      </c>
      <c r="Z59" s="175" t="e">
        <f>'       DATA_IN         '!AI89</f>
        <v>#DIV/0!</v>
      </c>
      <c r="AA59" s="161">
        <f>'       DATA_IN         '!AJ89</f>
        <v>0</v>
      </c>
      <c r="AB59" s="175">
        <f>'       DATA_IN         '!AK89</f>
        <v>0</v>
      </c>
      <c r="AC59" s="161">
        <f>'       DATA_IN         '!AL89</f>
        <v>32</v>
      </c>
      <c r="AD59" s="176">
        <f>'       DATA_IN         '!AM89</f>
        <v>0.14699999999999999</v>
      </c>
    </row>
    <row r="60" spans="1:32" x14ac:dyDescent="0.2">
      <c r="A60" s="160"/>
      <c r="B60" s="160"/>
      <c r="C60" s="160"/>
      <c r="D60" s="160"/>
      <c r="E60" s="160"/>
      <c r="F60" s="160"/>
      <c r="G60" s="160"/>
      <c r="H60" s="160"/>
      <c r="I60" s="160"/>
      <c r="J60" s="160"/>
      <c r="K60" s="160"/>
      <c r="L60" s="160"/>
      <c r="M60" s="160"/>
      <c r="N60" s="160"/>
      <c r="O60" s="160"/>
      <c r="P60" s="160"/>
      <c r="Q60" s="160"/>
      <c r="R60" s="160"/>
      <c r="S60" s="160" t="s">
        <v>206</v>
      </c>
      <c r="T60" s="160"/>
      <c r="U60" s="160"/>
      <c r="V60" s="160"/>
      <c r="W60" s="160"/>
      <c r="X60" s="160"/>
      <c r="Y60" s="145">
        <f>'       DATA_IN         '!AH90</f>
        <v>0</v>
      </c>
      <c r="Z60" s="175" t="e">
        <f>'       DATA_IN         '!AI90</f>
        <v>#DIV/0!</v>
      </c>
      <c r="AA60" s="161">
        <f>'       DATA_IN         '!AJ90</f>
        <v>0</v>
      </c>
      <c r="AB60" s="175">
        <f>'       DATA_IN         '!AK90</f>
        <v>0</v>
      </c>
      <c r="AC60" s="161">
        <f>'       DATA_IN         '!AL90</f>
        <v>12</v>
      </c>
      <c r="AD60" s="176">
        <f>'       DATA_IN         '!AM90</f>
        <v>6.7000000000000004E-2</v>
      </c>
    </row>
    <row r="61" spans="1:32" x14ac:dyDescent="0.2">
      <c r="S61" s="160" t="s">
        <v>197</v>
      </c>
      <c r="T61" s="160"/>
      <c r="U61" s="160"/>
      <c r="V61" s="160"/>
      <c r="W61" s="160"/>
      <c r="X61" s="160"/>
      <c r="Y61" s="145">
        <f>'       DATA_IN         '!AH91</f>
        <v>0</v>
      </c>
      <c r="Z61" s="175" t="e">
        <f>'       DATA_IN         '!AI91</f>
        <v>#DIV/0!</v>
      </c>
      <c r="AA61" s="161">
        <f>'       DATA_IN         '!AJ91</f>
        <v>0</v>
      </c>
      <c r="AB61" s="175">
        <f>'       DATA_IN         '!AK91</f>
        <v>0</v>
      </c>
      <c r="AC61" s="161">
        <f>'       DATA_IN         '!AL91</f>
        <v>0</v>
      </c>
      <c r="AD61" s="176">
        <f>'       DATA_IN         '!AM91</f>
        <v>0</v>
      </c>
    </row>
    <row r="62" spans="1:32" x14ac:dyDescent="0.2">
      <c r="S62" s="158" t="s">
        <v>207</v>
      </c>
      <c r="T62" s="174"/>
      <c r="U62" s="174"/>
      <c r="V62" s="174"/>
      <c r="W62" s="174"/>
      <c r="X62" s="174"/>
      <c r="Y62" s="174">
        <f>SUM(Y56:Y61)</f>
        <v>0</v>
      </c>
      <c r="Z62" s="159" t="e">
        <f t="shared" ref="Z62:AD62" si="0">SUM(Z56:Z61)</f>
        <v>#DIV/0!</v>
      </c>
      <c r="AA62" s="174">
        <f t="shared" si="0"/>
        <v>0</v>
      </c>
      <c r="AB62" s="159">
        <f t="shared" si="0"/>
        <v>0</v>
      </c>
      <c r="AC62" s="174">
        <f t="shared" si="0"/>
        <v>217</v>
      </c>
      <c r="AD62" s="159">
        <f t="shared" si="0"/>
        <v>1</v>
      </c>
    </row>
  </sheetData>
  <mergeCells count="46">
    <mergeCell ref="AC52:AD52"/>
    <mergeCell ref="Y53:Z53"/>
    <mergeCell ref="AA53:AB53"/>
    <mergeCell ref="Y52:AB52"/>
    <mergeCell ref="A52:K52"/>
    <mergeCell ref="L52:Q52"/>
    <mergeCell ref="G53:K53"/>
    <mergeCell ref="A53:E53"/>
    <mergeCell ref="A40:AD40"/>
    <mergeCell ref="AC41:AD41"/>
    <mergeCell ref="S43:U43"/>
    <mergeCell ref="N42:Q42"/>
    <mergeCell ref="B17:AD17"/>
    <mergeCell ref="A36:AD36"/>
    <mergeCell ref="AA18:AD18"/>
    <mergeCell ref="AA20:AD20"/>
    <mergeCell ref="P19:X19"/>
    <mergeCell ref="P20:X20"/>
    <mergeCell ref="E18:Z18"/>
    <mergeCell ref="G19:O19"/>
    <mergeCell ref="G20:O20"/>
    <mergeCell ref="AA41:AB41"/>
    <mergeCell ref="G43:I43"/>
    <mergeCell ref="F42:I42"/>
    <mergeCell ref="R42:U42"/>
    <mergeCell ref="V42:Y42"/>
    <mergeCell ref="K43:M43"/>
    <mergeCell ref="O43:Q43"/>
    <mergeCell ref="W43:Y43"/>
    <mergeCell ref="J42:M42"/>
    <mergeCell ref="AC7:AD7"/>
    <mergeCell ref="S9:U9"/>
    <mergeCell ref="A1:AD1"/>
    <mergeCell ref="AA7:AB7"/>
    <mergeCell ref="A3:AD3"/>
    <mergeCell ref="A2:AD2"/>
    <mergeCell ref="W9:Y9"/>
    <mergeCell ref="O9:Q9"/>
    <mergeCell ref="R8:U8"/>
    <mergeCell ref="V8:Y8"/>
    <mergeCell ref="N8:Q8"/>
    <mergeCell ref="G7:X7"/>
    <mergeCell ref="F8:I8"/>
    <mergeCell ref="J8:M8"/>
    <mergeCell ref="K9:M9"/>
    <mergeCell ref="G9:I9"/>
  </mergeCells>
  <phoneticPr fontId="0" type="noConversion"/>
  <pageMargins left="0.5" right="0.5" top="0.5" bottom="0.5" header="0.25" footer="0.25"/>
  <pageSetup scale="63" fitToHeight="5" orientation="landscape" r:id="rId1"/>
  <headerFooter alignWithMargins="0">
    <oddFooter>&amp;CEvaluator Survey Results  - Industry Pulse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3"/>
  <sheetViews>
    <sheetView topLeftCell="A96" zoomScaleNormal="100" workbookViewId="0">
      <selection activeCell="B70" sqref="B70"/>
    </sheetView>
  </sheetViews>
  <sheetFormatPr defaultColWidth="9.140625" defaultRowHeight="12.75" x14ac:dyDescent="0.2"/>
  <cols>
    <col min="1" max="1" width="9" style="92" customWidth="1"/>
    <col min="2" max="2" width="73.140625" style="92" customWidth="1"/>
    <col min="3" max="16384" width="9.140625" style="92"/>
  </cols>
  <sheetData>
    <row r="1" spans="1:4" ht="15.75" x14ac:dyDescent="0.2">
      <c r="A1" s="317" t="str">
        <f>'  QUANT REPORT'!A1</f>
        <v>CENTER NAME</v>
      </c>
      <c r="B1" s="317"/>
      <c r="C1" s="105"/>
      <c r="D1" s="105"/>
    </row>
    <row r="2" spans="1:4" ht="15.75" x14ac:dyDescent="0.2">
      <c r="A2" s="317" t="str">
        <f>'  QUANT REPORT'!A2</f>
        <v>2025 Industry Pulse Survey</v>
      </c>
      <c r="B2" s="317"/>
      <c r="C2" s="105"/>
      <c r="D2" s="105"/>
    </row>
    <row r="3" spans="1:4" ht="15" x14ac:dyDescent="0.2">
      <c r="A3" s="318" t="str">
        <f>'  QUANT REPORT'!A3</f>
        <v>Respondents: Feedback Provided by X of X Firms Contacted</v>
      </c>
      <c r="B3" s="318"/>
      <c r="C3" s="106"/>
      <c r="D3" s="106"/>
    </row>
    <row r="4" spans="1:4" x14ac:dyDescent="0.2">
      <c r="A4" s="316" t="s">
        <v>212</v>
      </c>
      <c r="B4" s="316"/>
    </row>
    <row r="5" spans="1:4" x14ac:dyDescent="0.2">
      <c r="A5" s="110" t="s">
        <v>89</v>
      </c>
      <c r="B5" s="92">
        <f>'       DATA_IN         '!M4</f>
        <v>0</v>
      </c>
    </row>
    <row r="6" spans="1:4" x14ac:dyDescent="0.2">
      <c r="A6" s="110" t="s">
        <v>89</v>
      </c>
      <c r="B6" s="92">
        <f>'       DATA_IN         '!M5</f>
        <v>0</v>
      </c>
    </row>
    <row r="7" spans="1:4" x14ac:dyDescent="0.2">
      <c r="A7" s="110" t="s">
        <v>89</v>
      </c>
      <c r="B7" s="92">
        <f>'       DATA_IN         '!M6</f>
        <v>0</v>
      </c>
    </row>
    <row r="8" spans="1:4" x14ac:dyDescent="0.2">
      <c r="A8" s="110" t="s">
        <v>89</v>
      </c>
      <c r="B8" s="92">
        <f>'       DATA_IN         '!M7</f>
        <v>0</v>
      </c>
    </row>
    <row r="9" spans="1:4" x14ac:dyDescent="0.2">
      <c r="A9" s="110" t="s">
        <v>89</v>
      </c>
      <c r="B9" s="92">
        <f>'       DATA_IN         '!M8</f>
        <v>0</v>
      </c>
    </row>
    <row r="10" spans="1:4" x14ac:dyDescent="0.2">
      <c r="A10" s="110" t="s">
        <v>89</v>
      </c>
      <c r="B10" s="92">
        <f>'       DATA_IN         '!M9</f>
        <v>0</v>
      </c>
    </row>
    <row r="11" spans="1:4" x14ac:dyDescent="0.2">
      <c r="A11" s="110" t="s">
        <v>89</v>
      </c>
      <c r="B11" s="92">
        <f>'       DATA_IN         '!M10</f>
        <v>0</v>
      </c>
    </row>
    <row r="12" spans="1:4" x14ac:dyDescent="0.2">
      <c r="A12" s="110" t="s">
        <v>89</v>
      </c>
      <c r="B12" s="92">
        <f>'       DATA_IN         '!M11</f>
        <v>0</v>
      </c>
    </row>
    <row r="13" spans="1:4" x14ac:dyDescent="0.2">
      <c r="A13" s="110" t="s">
        <v>89</v>
      </c>
      <c r="B13" s="92">
        <f>'       DATA_IN         '!M12</f>
        <v>0</v>
      </c>
    </row>
    <row r="14" spans="1:4" x14ac:dyDescent="0.2">
      <c r="A14" s="110" t="s">
        <v>89</v>
      </c>
      <c r="B14" s="92">
        <f>'       DATA_IN         '!M13</f>
        <v>0</v>
      </c>
    </row>
    <row r="15" spans="1:4" x14ac:dyDescent="0.2">
      <c r="A15" s="110" t="s">
        <v>89</v>
      </c>
      <c r="B15" s="92">
        <f>'       DATA_IN         '!M14</f>
        <v>0</v>
      </c>
    </row>
    <row r="16" spans="1:4" x14ac:dyDescent="0.2">
      <c r="A16" s="110" t="s">
        <v>89</v>
      </c>
      <c r="B16" s="92">
        <f>'       DATA_IN         '!M15</f>
        <v>0</v>
      </c>
    </row>
    <row r="17" spans="1:2" x14ac:dyDescent="0.2">
      <c r="A17" s="110" t="s">
        <v>89</v>
      </c>
      <c r="B17" s="92">
        <f>'       DATA_IN         '!M16</f>
        <v>0</v>
      </c>
    </row>
    <row r="18" spans="1:2" x14ac:dyDescent="0.2">
      <c r="A18" s="110" t="s">
        <v>89</v>
      </c>
      <c r="B18" s="92">
        <f>'       DATA_IN         '!M17</f>
        <v>0</v>
      </c>
    </row>
    <row r="19" spans="1:2" x14ac:dyDescent="0.2">
      <c r="A19" s="110" t="s">
        <v>89</v>
      </c>
      <c r="B19" s="92">
        <f>'       DATA_IN         '!M18</f>
        <v>0</v>
      </c>
    </row>
    <row r="20" spans="1:2" x14ac:dyDescent="0.2">
      <c r="A20" s="110" t="s">
        <v>89</v>
      </c>
      <c r="B20" s="92">
        <f>'       DATA_IN         '!M19</f>
        <v>0</v>
      </c>
    </row>
    <row r="21" spans="1:2" x14ac:dyDescent="0.2">
      <c r="A21" s="110" t="s">
        <v>89</v>
      </c>
      <c r="B21" s="92">
        <f>'       DATA_IN         '!M20</f>
        <v>0</v>
      </c>
    </row>
    <row r="22" spans="1:2" x14ac:dyDescent="0.2">
      <c r="A22" s="110" t="s">
        <v>89</v>
      </c>
      <c r="B22" s="92">
        <f>'       DATA_IN         '!M21</f>
        <v>0</v>
      </c>
    </row>
    <row r="23" spans="1:2" x14ac:dyDescent="0.2">
      <c r="A23" s="110" t="s">
        <v>89</v>
      </c>
      <c r="B23" s="92">
        <f>'       DATA_IN         '!M22</f>
        <v>0</v>
      </c>
    </row>
    <row r="24" spans="1:2" x14ac:dyDescent="0.2">
      <c r="A24" s="110" t="s">
        <v>89</v>
      </c>
      <c r="B24" s="92">
        <f>'       DATA_IN         '!M23</f>
        <v>0</v>
      </c>
    </row>
    <row r="25" spans="1:2" x14ac:dyDescent="0.2">
      <c r="A25" s="110" t="s">
        <v>89</v>
      </c>
      <c r="B25" s="92">
        <f>'       DATA_IN         '!M24</f>
        <v>0</v>
      </c>
    </row>
    <row r="26" spans="1:2" x14ac:dyDescent="0.2">
      <c r="A26" s="110" t="s">
        <v>89</v>
      </c>
      <c r="B26" s="92">
        <f>'       DATA_IN         '!M25</f>
        <v>0</v>
      </c>
    </row>
    <row r="27" spans="1:2" x14ac:dyDescent="0.2">
      <c r="A27" s="110" t="s">
        <v>89</v>
      </c>
      <c r="B27" s="92">
        <f>'       DATA_IN         '!M26</f>
        <v>0</v>
      </c>
    </row>
    <row r="28" spans="1:2" x14ac:dyDescent="0.2">
      <c r="A28" s="110" t="s">
        <v>89</v>
      </c>
      <c r="B28" s="92">
        <f>'       DATA_IN         '!M27</f>
        <v>0</v>
      </c>
    </row>
    <row r="29" spans="1:2" x14ac:dyDescent="0.2">
      <c r="A29" s="110" t="s">
        <v>89</v>
      </c>
      <c r="B29" s="92">
        <f>'       DATA_IN         '!M28</f>
        <v>0</v>
      </c>
    </row>
    <row r="30" spans="1:2" x14ac:dyDescent="0.2">
      <c r="A30" s="110" t="s">
        <v>89</v>
      </c>
      <c r="B30" s="92">
        <f>'       DATA_IN         '!M29</f>
        <v>0</v>
      </c>
    </row>
    <row r="31" spans="1:2" x14ac:dyDescent="0.2">
      <c r="A31" s="110" t="s">
        <v>89</v>
      </c>
      <c r="B31" s="92">
        <f>'       DATA_IN         '!M30</f>
        <v>0</v>
      </c>
    </row>
    <row r="32" spans="1:2" x14ac:dyDescent="0.2">
      <c r="A32" s="110" t="s">
        <v>89</v>
      </c>
      <c r="B32" s="92">
        <f>'       DATA_IN         '!M31</f>
        <v>0</v>
      </c>
    </row>
    <row r="33" spans="1:2" x14ac:dyDescent="0.2">
      <c r="A33" s="110" t="s">
        <v>89</v>
      </c>
      <c r="B33" s="92">
        <f>'       DATA_IN         '!M32</f>
        <v>0</v>
      </c>
    </row>
    <row r="34" spans="1:2" x14ac:dyDescent="0.2">
      <c r="A34" s="110" t="s">
        <v>89</v>
      </c>
      <c r="B34" s="92">
        <f>'       DATA_IN         '!M33</f>
        <v>0</v>
      </c>
    </row>
    <row r="35" spans="1:2" x14ac:dyDescent="0.2">
      <c r="A35" s="110" t="s">
        <v>89</v>
      </c>
      <c r="B35" s="92">
        <f>'       DATA_IN         '!M34</f>
        <v>0</v>
      </c>
    </row>
    <row r="36" spans="1:2" x14ac:dyDescent="0.2">
      <c r="A36" s="110" t="s">
        <v>89</v>
      </c>
      <c r="B36" s="92">
        <f>'       DATA_IN         '!M35</f>
        <v>0</v>
      </c>
    </row>
    <row r="37" spans="1:2" x14ac:dyDescent="0.2">
      <c r="A37" s="110" t="s">
        <v>89</v>
      </c>
      <c r="B37" s="92">
        <f>'       DATA_IN         '!M36</f>
        <v>0</v>
      </c>
    </row>
    <row r="38" spans="1:2" x14ac:dyDescent="0.2">
      <c r="A38" s="110" t="s">
        <v>89</v>
      </c>
      <c r="B38" s="92">
        <f>'       DATA_IN         '!M37</f>
        <v>0</v>
      </c>
    </row>
    <row r="39" spans="1:2" x14ac:dyDescent="0.2">
      <c r="A39" s="110" t="s">
        <v>89</v>
      </c>
      <c r="B39" s="92">
        <f>'       DATA_IN         '!M38</f>
        <v>0</v>
      </c>
    </row>
    <row r="40" spans="1:2" x14ac:dyDescent="0.2">
      <c r="A40" s="110" t="s">
        <v>89</v>
      </c>
      <c r="B40" s="92">
        <f>'       DATA_IN         '!M39</f>
        <v>0</v>
      </c>
    </row>
    <row r="41" spans="1:2" x14ac:dyDescent="0.2">
      <c r="A41" s="110" t="s">
        <v>89</v>
      </c>
      <c r="B41" s="92">
        <f>'       DATA_IN         '!M40</f>
        <v>0</v>
      </c>
    </row>
    <row r="42" spans="1:2" x14ac:dyDescent="0.2">
      <c r="A42" s="110" t="s">
        <v>89</v>
      </c>
      <c r="B42" s="92">
        <f>'       DATA_IN         '!M41</f>
        <v>0</v>
      </c>
    </row>
    <row r="43" spans="1:2" x14ac:dyDescent="0.2">
      <c r="A43" s="110" t="s">
        <v>89</v>
      </c>
      <c r="B43" s="92">
        <f>'       DATA_IN         '!M42</f>
        <v>0</v>
      </c>
    </row>
    <row r="44" spans="1:2" x14ac:dyDescent="0.2">
      <c r="A44" s="110" t="s">
        <v>89</v>
      </c>
      <c r="B44" s="92">
        <f>'       DATA_IN         '!M43</f>
        <v>0</v>
      </c>
    </row>
    <row r="45" spans="1:2" x14ac:dyDescent="0.2">
      <c r="A45" s="110" t="s">
        <v>89</v>
      </c>
      <c r="B45" s="92">
        <f>'       DATA_IN         '!M44</f>
        <v>0</v>
      </c>
    </row>
    <row r="46" spans="1:2" x14ac:dyDescent="0.2">
      <c r="A46" s="110" t="s">
        <v>89</v>
      </c>
      <c r="B46" s="92">
        <f>'       DATA_IN         '!M45</f>
        <v>0</v>
      </c>
    </row>
    <row r="47" spans="1:2" x14ac:dyDescent="0.2">
      <c r="A47" s="110" t="s">
        <v>89</v>
      </c>
      <c r="B47" s="92">
        <f>'       DATA_IN         '!M46</f>
        <v>0</v>
      </c>
    </row>
    <row r="48" spans="1:2" x14ac:dyDescent="0.2">
      <c r="A48" s="110" t="s">
        <v>89</v>
      </c>
      <c r="B48" s="92">
        <f>'       DATA_IN         '!M47</f>
        <v>0</v>
      </c>
    </row>
    <row r="49" spans="1:6" x14ac:dyDescent="0.2">
      <c r="A49" s="110" t="s">
        <v>89</v>
      </c>
      <c r="B49" s="92">
        <f>'       DATA_IN         '!M48</f>
        <v>0</v>
      </c>
    </row>
    <row r="50" spans="1:6" x14ac:dyDescent="0.2">
      <c r="A50" s="110" t="s">
        <v>89</v>
      </c>
      <c r="B50" s="92">
        <f>'       DATA_IN         '!M49</f>
        <v>0</v>
      </c>
    </row>
    <row r="51" spans="1:6" x14ac:dyDescent="0.2">
      <c r="A51" s="110" t="s">
        <v>89</v>
      </c>
      <c r="B51" s="92">
        <f>'       DATA_IN         '!M50</f>
        <v>0</v>
      </c>
    </row>
    <row r="52" spans="1:6" x14ac:dyDescent="0.2">
      <c r="A52" s="110" t="s">
        <v>89</v>
      </c>
      <c r="B52" s="92">
        <f>'       DATA_IN         '!M51</f>
        <v>0</v>
      </c>
    </row>
    <row r="53" spans="1:6" x14ac:dyDescent="0.2">
      <c r="A53" s="110" t="s">
        <v>89</v>
      </c>
      <c r="B53" s="92">
        <f>'       DATA_IN         '!M52</f>
        <v>0</v>
      </c>
    </row>
    <row r="54" spans="1:6" x14ac:dyDescent="0.2">
      <c r="A54" s="110" t="s">
        <v>89</v>
      </c>
      <c r="B54" s="92">
        <f>'       DATA_IN         '!M53</f>
        <v>0</v>
      </c>
    </row>
    <row r="55" spans="1:6" x14ac:dyDescent="0.2">
      <c r="A55" s="316" t="s">
        <v>78</v>
      </c>
      <c r="B55" s="316"/>
    </row>
    <row r="56" spans="1:6" ht="17.25" customHeight="1" x14ac:dyDescent="0.2">
      <c r="A56" s="110" t="s">
        <v>89</v>
      </c>
      <c r="B56" s="138">
        <f>'       DATA_IN         '!AA4</f>
        <v>0</v>
      </c>
    </row>
    <row r="57" spans="1:6" x14ac:dyDescent="0.2">
      <c r="A57" s="110" t="s">
        <v>89</v>
      </c>
      <c r="B57" s="138">
        <f>'       DATA_IN         '!AA5</f>
        <v>0</v>
      </c>
      <c r="C57" s="104"/>
      <c r="D57" s="107"/>
      <c r="E57" s="107"/>
      <c r="F57" s="107"/>
    </row>
    <row r="58" spans="1:6" x14ac:dyDescent="0.2">
      <c r="A58" s="110" t="s">
        <v>89</v>
      </c>
      <c r="B58" s="138">
        <f>'       DATA_IN         '!AA6</f>
        <v>0</v>
      </c>
    </row>
    <row r="59" spans="1:6" x14ac:dyDescent="0.2">
      <c r="A59" s="110" t="s">
        <v>89</v>
      </c>
      <c r="B59" s="138">
        <f>'       DATA_IN         '!AA7</f>
        <v>0</v>
      </c>
    </row>
    <row r="60" spans="1:6" x14ac:dyDescent="0.2">
      <c r="A60" s="110" t="s">
        <v>89</v>
      </c>
      <c r="B60" s="138">
        <f>'       DATA_IN         '!AA8</f>
        <v>0</v>
      </c>
    </row>
    <row r="61" spans="1:6" x14ac:dyDescent="0.2">
      <c r="A61" s="110" t="s">
        <v>89</v>
      </c>
      <c r="B61" s="138">
        <f>'       DATA_IN         '!AA9</f>
        <v>0</v>
      </c>
    </row>
    <row r="62" spans="1:6" x14ac:dyDescent="0.2">
      <c r="A62" s="110" t="s">
        <v>89</v>
      </c>
      <c r="B62" s="138">
        <f>'       DATA_IN         '!AA10</f>
        <v>0</v>
      </c>
    </row>
    <row r="63" spans="1:6" x14ac:dyDescent="0.2">
      <c r="A63" s="110" t="s">
        <v>89</v>
      </c>
      <c r="B63" s="138">
        <f>'       DATA_IN         '!AA11</f>
        <v>0</v>
      </c>
    </row>
    <row r="64" spans="1:6" x14ac:dyDescent="0.2">
      <c r="A64" s="110" t="s">
        <v>89</v>
      </c>
      <c r="B64" s="138">
        <f>'       DATA_IN         '!AA12</f>
        <v>0</v>
      </c>
    </row>
    <row r="65" spans="1:2" x14ac:dyDescent="0.2">
      <c r="A65" s="110" t="s">
        <v>89</v>
      </c>
      <c r="B65" s="138">
        <f>'       DATA_IN         '!AA13</f>
        <v>0</v>
      </c>
    </row>
    <row r="66" spans="1:2" x14ac:dyDescent="0.2">
      <c r="A66" s="110" t="s">
        <v>89</v>
      </c>
      <c r="B66" s="138">
        <f>'       DATA_IN         '!AA14</f>
        <v>0</v>
      </c>
    </row>
    <row r="67" spans="1:2" x14ac:dyDescent="0.2">
      <c r="A67" s="110" t="s">
        <v>89</v>
      </c>
      <c r="B67" s="138">
        <f>'       DATA_IN         '!AA15</f>
        <v>0</v>
      </c>
    </row>
    <row r="68" spans="1:2" x14ac:dyDescent="0.2">
      <c r="A68" s="110" t="s">
        <v>89</v>
      </c>
      <c r="B68" s="138">
        <f>'       DATA_IN         '!AA16</f>
        <v>0</v>
      </c>
    </row>
    <row r="69" spans="1:2" x14ac:dyDescent="0.2">
      <c r="A69" s="110" t="s">
        <v>89</v>
      </c>
      <c r="B69" s="138">
        <f>'       DATA_IN         '!AA17</f>
        <v>0</v>
      </c>
    </row>
    <row r="70" spans="1:2" x14ac:dyDescent="0.2">
      <c r="A70" s="110" t="s">
        <v>89</v>
      </c>
      <c r="B70" s="138">
        <f>'       DATA_IN         '!AA18</f>
        <v>0</v>
      </c>
    </row>
    <row r="71" spans="1:2" x14ac:dyDescent="0.2">
      <c r="A71" s="110" t="s">
        <v>89</v>
      </c>
      <c r="B71" s="138">
        <f>'       DATA_IN         '!AA19</f>
        <v>0</v>
      </c>
    </row>
    <row r="72" spans="1:2" x14ac:dyDescent="0.2">
      <c r="A72" s="110" t="s">
        <v>89</v>
      </c>
      <c r="B72" s="138">
        <f>'       DATA_IN         '!AA20</f>
        <v>0</v>
      </c>
    </row>
    <row r="73" spans="1:2" x14ac:dyDescent="0.2">
      <c r="A73" s="110" t="s">
        <v>89</v>
      </c>
      <c r="B73" s="138">
        <f>'       DATA_IN         '!AA21</f>
        <v>0</v>
      </c>
    </row>
    <row r="74" spans="1:2" x14ac:dyDescent="0.2">
      <c r="A74" s="110" t="s">
        <v>89</v>
      </c>
      <c r="B74" s="138">
        <f>'       DATA_IN         '!AA22</f>
        <v>0</v>
      </c>
    </row>
    <row r="75" spans="1:2" x14ac:dyDescent="0.2">
      <c r="A75" s="110" t="s">
        <v>89</v>
      </c>
      <c r="B75" s="138">
        <f>'       DATA_IN         '!AA23</f>
        <v>0</v>
      </c>
    </row>
    <row r="76" spans="1:2" x14ac:dyDescent="0.2">
      <c r="A76" s="110" t="s">
        <v>89</v>
      </c>
      <c r="B76" s="138">
        <f>'       DATA_IN         '!AA24</f>
        <v>0</v>
      </c>
    </row>
    <row r="77" spans="1:2" x14ac:dyDescent="0.2">
      <c r="A77" s="110" t="s">
        <v>89</v>
      </c>
      <c r="B77" s="138">
        <f>'       DATA_IN         '!AA25</f>
        <v>0</v>
      </c>
    </row>
    <row r="78" spans="1:2" x14ac:dyDescent="0.2">
      <c r="A78" s="110" t="s">
        <v>89</v>
      </c>
      <c r="B78" s="138">
        <f>'       DATA_IN         '!AA26</f>
        <v>0</v>
      </c>
    </row>
    <row r="79" spans="1:2" x14ac:dyDescent="0.2">
      <c r="A79" s="110" t="s">
        <v>89</v>
      </c>
      <c r="B79" s="138">
        <f>'       DATA_IN         '!AA27</f>
        <v>0</v>
      </c>
    </row>
    <row r="80" spans="1:2" x14ac:dyDescent="0.2">
      <c r="A80" s="110" t="s">
        <v>89</v>
      </c>
      <c r="B80" s="138">
        <f>'       DATA_IN         '!AA28</f>
        <v>0</v>
      </c>
    </row>
    <row r="81" spans="1:2" x14ac:dyDescent="0.2">
      <c r="A81" s="110" t="s">
        <v>89</v>
      </c>
      <c r="B81" s="138">
        <f>'       DATA_IN         '!AA29</f>
        <v>0</v>
      </c>
    </row>
    <row r="82" spans="1:2" x14ac:dyDescent="0.2">
      <c r="A82" s="110" t="s">
        <v>89</v>
      </c>
      <c r="B82" s="138">
        <f>'       DATA_IN         '!AA30</f>
        <v>0</v>
      </c>
    </row>
    <row r="83" spans="1:2" x14ac:dyDescent="0.2">
      <c r="A83" s="110" t="s">
        <v>89</v>
      </c>
      <c r="B83" s="138">
        <f>'       DATA_IN         '!AA31</f>
        <v>0</v>
      </c>
    </row>
    <row r="84" spans="1:2" x14ac:dyDescent="0.2">
      <c r="A84" s="110" t="s">
        <v>89</v>
      </c>
      <c r="B84" s="138">
        <f>'       DATA_IN         '!AA32</f>
        <v>0</v>
      </c>
    </row>
    <row r="85" spans="1:2" x14ac:dyDescent="0.2">
      <c r="A85" s="110" t="s">
        <v>89</v>
      </c>
      <c r="B85" s="138">
        <f>'       DATA_IN         '!AA33</f>
        <v>0</v>
      </c>
    </row>
    <row r="86" spans="1:2" x14ac:dyDescent="0.2">
      <c r="A86" s="110" t="s">
        <v>89</v>
      </c>
      <c r="B86" s="138">
        <f>'       DATA_IN         '!AA34</f>
        <v>0</v>
      </c>
    </row>
    <row r="87" spans="1:2" x14ac:dyDescent="0.2">
      <c r="A87" s="110" t="s">
        <v>89</v>
      </c>
      <c r="B87" s="138">
        <f>'       DATA_IN         '!AA35</f>
        <v>0</v>
      </c>
    </row>
    <row r="88" spans="1:2" x14ac:dyDescent="0.2">
      <c r="A88" s="110" t="s">
        <v>89</v>
      </c>
      <c r="B88" s="138">
        <f>'       DATA_IN         '!AA36</f>
        <v>0</v>
      </c>
    </row>
    <row r="89" spans="1:2" x14ac:dyDescent="0.2">
      <c r="A89" s="110" t="s">
        <v>89</v>
      </c>
      <c r="B89" s="138">
        <f>'       DATA_IN         '!AA37</f>
        <v>0</v>
      </c>
    </row>
    <row r="90" spans="1:2" x14ac:dyDescent="0.2">
      <c r="A90" s="110" t="s">
        <v>89</v>
      </c>
      <c r="B90" s="138">
        <f>'       DATA_IN         '!AA38</f>
        <v>0</v>
      </c>
    </row>
    <row r="91" spans="1:2" x14ac:dyDescent="0.2">
      <c r="A91" s="110" t="s">
        <v>89</v>
      </c>
      <c r="B91" s="138">
        <f>'       DATA_IN         '!AA39</f>
        <v>0</v>
      </c>
    </row>
    <row r="92" spans="1:2" x14ac:dyDescent="0.2">
      <c r="A92" s="110" t="s">
        <v>89</v>
      </c>
      <c r="B92" s="138">
        <f>'       DATA_IN         '!AA40</f>
        <v>0</v>
      </c>
    </row>
    <row r="93" spans="1:2" x14ac:dyDescent="0.2">
      <c r="A93" s="110" t="s">
        <v>89</v>
      </c>
      <c r="B93" s="138">
        <f>'       DATA_IN         '!AA41</f>
        <v>0</v>
      </c>
    </row>
    <row r="94" spans="1:2" x14ac:dyDescent="0.2">
      <c r="A94" s="110" t="s">
        <v>89</v>
      </c>
      <c r="B94" s="138">
        <f>'       DATA_IN         '!AA42</f>
        <v>0</v>
      </c>
    </row>
    <row r="95" spans="1:2" x14ac:dyDescent="0.2">
      <c r="A95" s="110" t="s">
        <v>89</v>
      </c>
      <c r="B95" s="138">
        <f>'       DATA_IN         '!AA43</f>
        <v>0</v>
      </c>
    </row>
    <row r="96" spans="1:2" x14ac:dyDescent="0.2">
      <c r="A96" s="110" t="s">
        <v>89</v>
      </c>
      <c r="B96" s="138">
        <f>'       DATA_IN         '!AA44</f>
        <v>0</v>
      </c>
    </row>
    <row r="97" spans="1:2" x14ac:dyDescent="0.2">
      <c r="A97" s="110" t="s">
        <v>89</v>
      </c>
      <c r="B97" s="138">
        <f>'       DATA_IN         '!AA45</f>
        <v>0</v>
      </c>
    </row>
    <row r="98" spans="1:2" x14ac:dyDescent="0.2">
      <c r="A98" s="110" t="s">
        <v>89</v>
      </c>
      <c r="B98" s="138">
        <f>'       DATA_IN         '!AA46</f>
        <v>0</v>
      </c>
    </row>
    <row r="99" spans="1:2" x14ac:dyDescent="0.2">
      <c r="A99" s="110" t="s">
        <v>89</v>
      </c>
      <c r="B99" s="138">
        <f>'       DATA_IN         '!AA47</f>
        <v>0</v>
      </c>
    </row>
    <row r="100" spans="1:2" x14ac:dyDescent="0.2">
      <c r="A100" s="110" t="s">
        <v>89</v>
      </c>
      <c r="B100" s="138">
        <f>'       DATA_IN         '!AA48</f>
        <v>0</v>
      </c>
    </row>
    <row r="101" spans="1:2" x14ac:dyDescent="0.2">
      <c r="A101" s="110" t="s">
        <v>89</v>
      </c>
      <c r="B101" s="138">
        <f>'       DATA_IN         '!AA49</f>
        <v>0</v>
      </c>
    </row>
    <row r="102" spans="1:2" x14ac:dyDescent="0.2">
      <c r="A102" s="110" t="s">
        <v>89</v>
      </c>
      <c r="B102" s="138">
        <f>'       DATA_IN         '!AA50</f>
        <v>0</v>
      </c>
    </row>
    <row r="103" spans="1:2" x14ac:dyDescent="0.2">
      <c r="A103" s="110" t="s">
        <v>89</v>
      </c>
      <c r="B103" s="138">
        <f>'       DATA_IN         '!AA51</f>
        <v>0</v>
      </c>
    </row>
    <row r="104" spans="1:2" x14ac:dyDescent="0.2">
      <c r="A104" s="110" t="s">
        <v>89</v>
      </c>
      <c r="B104" s="138">
        <f>'       DATA_IN         '!AA52</f>
        <v>0</v>
      </c>
    </row>
    <row r="105" spans="1:2" x14ac:dyDescent="0.2">
      <c r="A105" s="110" t="s">
        <v>89</v>
      </c>
      <c r="B105" s="138">
        <f>'       DATA_IN         '!AA53</f>
        <v>0</v>
      </c>
    </row>
    <row r="106" spans="1:2" x14ac:dyDescent="0.2">
      <c r="A106" s="110"/>
      <c r="B106" s="138"/>
    </row>
    <row r="107" spans="1:2" x14ac:dyDescent="0.2">
      <c r="A107" s="110"/>
      <c r="B107" s="138"/>
    </row>
    <row r="108" spans="1:2" x14ac:dyDescent="0.2">
      <c r="A108" s="110"/>
      <c r="B108" s="138"/>
    </row>
    <row r="109" spans="1:2" x14ac:dyDescent="0.2">
      <c r="A109" s="110"/>
      <c r="B109" s="138"/>
    </row>
    <row r="110" spans="1:2" x14ac:dyDescent="0.2">
      <c r="A110" s="110"/>
      <c r="B110" s="138"/>
    </row>
    <row r="111" spans="1:2" x14ac:dyDescent="0.2">
      <c r="A111" s="110"/>
      <c r="B111" s="138"/>
    </row>
    <row r="112" spans="1:2" x14ac:dyDescent="0.2">
      <c r="A112" s="110"/>
      <c r="B112" s="138"/>
    </row>
    <row r="113" spans="1:2" x14ac:dyDescent="0.2">
      <c r="A113" s="110"/>
      <c r="B113" s="138"/>
    </row>
  </sheetData>
  <mergeCells count="5">
    <mergeCell ref="A4:B4"/>
    <mergeCell ref="A55:B55"/>
    <mergeCell ref="A1:B1"/>
    <mergeCell ref="A2:B2"/>
    <mergeCell ref="A3:B3"/>
  </mergeCells>
  <pageMargins left="0.7" right="0.7" top="0.75" bottom="0.75" header="0.3" footer="0.3"/>
  <pageSetup orientation="portrait" horizontalDpi="1200" verticalDpi="1200" r:id="rId1"/>
  <headerFooter>
    <oddFooter>&amp;CEvaluator Survey Results - Industry Pulse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
  <sheetViews>
    <sheetView showGridLines="0" view="pageLayout" zoomScaleNormal="100" zoomScaleSheetLayoutView="100" workbookViewId="0">
      <selection activeCell="M79" sqref="M79"/>
    </sheetView>
  </sheetViews>
  <sheetFormatPr defaultRowHeight="12.75" x14ac:dyDescent="0.2"/>
  <sheetData/>
  <phoneticPr fontId="0" type="noConversion"/>
  <pageMargins left="0.75" right="0.75" top="1" bottom="1" header="0.5" footer="0.5"/>
  <pageSetup orientation="portrait" horizontalDpi="1200" verticalDpi="1200" r:id="rId1"/>
  <headerFooter alignWithMargins="0">
    <oddFooter>&amp;CEvaluator Survey Results - Industry Pulse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93"/>
  <sheetViews>
    <sheetView tabSelected="1" zoomScaleNormal="100" zoomScaleSheetLayoutView="100" workbookViewId="0">
      <pane xSplit="7" ySplit="3" topLeftCell="H4" activePane="bottomRight" state="frozen"/>
      <selection pane="topRight" activeCell="H1" sqref="H1"/>
      <selection pane="bottomLeft" activeCell="A4" sqref="A4"/>
      <selection pane="bottomRight" activeCell="H4" sqref="H4"/>
    </sheetView>
  </sheetViews>
  <sheetFormatPr defaultColWidth="9.140625" defaultRowHeight="12.75" x14ac:dyDescent="0.2"/>
  <cols>
    <col min="1" max="1" width="3.140625" style="2" customWidth="1"/>
    <col min="2" max="2" width="5.5703125" style="2" customWidth="1"/>
    <col min="3" max="3" width="20.7109375" style="2" customWidth="1"/>
    <col min="4" max="4" width="2.85546875" style="2" customWidth="1"/>
    <col min="5" max="5" width="4.5703125" style="2" customWidth="1"/>
    <col min="6" max="6" width="5.7109375" style="2" customWidth="1"/>
    <col min="7" max="7" width="16.7109375" style="2" customWidth="1"/>
    <col min="8" max="8" width="8.42578125" style="1" customWidth="1"/>
    <col min="9" max="9" width="7.85546875" style="2" customWidth="1"/>
    <col min="10" max="12" width="5.5703125" style="2" customWidth="1"/>
    <col min="13" max="13" width="8.140625" style="2" customWidth="1"/>
    <col min="14" max="24" width="8.85546875" style="2" customWidth="1"/>
    <col min="25" max="26" width="8.85546875" customWidth="1"/>
    <col min="27" max="16384" width="9.140625" style="2"/>
  </cols>
  <sheetData>
    <row r="1" spans="1:32" ht="35.25" customHeight="1" x14ac:dyDescent="0.5">
      <c r="A1" s="177"/>
      <c r="B1" s="178"/>
      <c r="C1" s="178"/>
      <c r="D1" s="178"/>
      <c r="E1" s="178"/>
      <c r="F1" s="178"/>
      <c r="G1" s="178"/>
      <c r="H1" s="267" t="s">
        <v>75</v>
      </c>
      <c r="I1" s="267"/>
      <c r="J1" s="267"/>
      <c r="K1" s="267"/>
      <c r="L1" s="267"/>
      <c r="M1" s="267"/>
      <c r="N1" s="267"/>
      <c r="O1" s="267"/>
      <c r="P1" s="267"/>
      <c r="Q1" s="267"/>
      <c r="R1" s="267"/>
      <c r="S1" s="267"/>
      <c r="T1" s="267"/>
      <c r="U1" s="267"/>
      <c r="V1" s="267"/>
      <c r="W1" s="267"/>
      <c r="X1" s="267"/>
      <c r="Y1" s="267"/>
      <c r="Z1" s="267"/>
      <c r="AA1" s="267"/>
      <c r="AB1" s="267"/>
      <c r="AC1" s="267"/>
      <c r="AD1" s="267"/>
      <c r="AE1" s="268"/>
    </row>
    <row r="2" spans="1:32" s="20" customFormat="1" ht="216.75" customHeight="1" x14ac:dyDescent="0.2">
      <c r="A2" s="66"/>
      <c r="B2" s="272" t="s">
        <v>216</v>
      </c>
      <c r="C2" s="272"/>
      <c r="D2" s="272"/>
      <c r="E2" s="272"/>
      <c r="F2" s="272"/>
      <c r="G2" s="272"/>
      <c r="H2" s="67"/>
      <c r="I2" s="68"/>
      <c r="J2" s="12" t="s">
        <v>63</v>
      </c>
      <c r="K2" s="12" t="s">
        <v>64</v>
      </c>
      <c r="L2" s="12" t="s">
        <v>65</v>
      </c>
      <c r="M2" s="12" t="s">
        <v>79</v>
      </c>
      <c r="N2" s="12" t="s">
        <v>51</v>
      </c>
      <c r="O2" s="12" t="s">
        <v>52</v>
      </c>
      <c r="P2" s="12" t="s">
        <v>53</v>
      </c>
      <c r="Q2" s="12" t="s">
        <v>83</v>
      </c>
      <c r="R2" s="12" t="s">
        <v>67</v>
      </c>
      <c r="S2" s="12" t="s">
        <v>68</v>
      </c>
      <c r="T2" s="12" t="s">
        <v>69</v>
      </c>
      <c r="U2" s="12" t="s">
        <v>70</v>
      </c>
      <c r="V2" s="12" t="s">
        <v>71</v>
      </c>
      <c r="W2" s="12" t="s">
        <v>72</v>
      </c>
      <c r="X2" s="12" t="s">
        <v>73</v>
      </c>
      <c r="Y2" s="12" t="s">
        <v>74</v>
      </c>
      <c r="Z2" s="12" t="s">
        <v>184</v>
      </c>
      <c r="AA2" s="12" t="s">
        <v>80</v>
      </c>
      <c r="AB2" s="12" t="s">
        <v>82</v>
      </c>
      <c r="AC2" s="12" t="s">
        <v>81</v>
      </c>
      <c r="AD2" s="12"/>
      <c r="AE2" s="12"/>
    </row>
    <row r="3" spans="1:32" s="21" customFormat="1" ht="53.25" customHeight="1" x14ac:dyDescent="0.15">
      <c r="A3" s="69"/>
      <c r="B3" s="10"/>
      <c r="C3" s="9" t="s">
        <v>0</v>
      </c>
      <c r="D3" s="7"/>
      <c r="E3" s="7"/>
      <c r="F3" s="7"/>
      <c r="G3" s="8"/>
      <c r="H3" s="3" t="s">
        <v>160</v>
      </c>
      <c r="I3" s="19" t="s">
        <v>85</v>
      </c>
      <c r="J3" s="4" t="s">
        <v>161</v>
      </c>
      <c r="K3" s="4" t="s">
        <v>162</v>
      </c>
      <c r="L3" s="4" t="s">
        <v>163</v>
      </c>
      <c r="M3" s="4" t="s">
        <v>86</v>
      </c>
      <c r="N3" s="4" t="s">
        <v>164</v>
      </c>
      <c r="O3" s="4" t="s">
        <v>165</v>
      </c>
      <c r="P3" s="4" t="s">
        <v>166</v>
      </c>
      <c r="Q3" s="4" t="s">
        <v>167</v>
      </c>
      <c r="R3" s="4" t="s">
        <v>168</v>
      </c>
      <c r="S3" s="4" t="s">
        <v>169</v>
      </c>
      <c r="T3" s="4" t="s">
        <v>170</v>
      </c>
      <c r="U3" s="4" t="s">
        <v>171</v>
      </c>
      <c r="V3" s="4" t="s">
        <v>172</v>
      </c>
      <c r="W3" s="4" t="s">
        <v>173</v>
      </c>
      <c r="X3" s="4" t="s">
        <v>174</v>
      </c>
      <c r="Y3" s="4" t="s">
        <v>175</v>
      </c>
      <c r="Z3" s="4" t="s">
        <v>176</v>
      </c>
      <c r="AA3" s="4" t="s">
        <v>77</v>
      </c>
      <c r="AB3" s="4" t="s">
        <v>87</v>
      </c>
      <c r="AC3" s="4" t="s">
        <v>177</v>
      </c>
      <c r="AD3" s="4" t="s">
        <v>178</v>
      </c>
      <c r="AE3" s="4" t="s">
        <v>179</v>
      </c>
    </row>
    <row r="4" spans="1:32" ht="15" x14ac:dyDescent="0.25">
      <c r="A4" s="70"/>
      <c r="B4" s="6">
        <v>1</v>
      </c>
      <c r="C4" s="269" t="s">
        <v>11</v>
      </c>
      <c r="D4" s="270"/>
      <c r="E4" s="270"/>
      <c r="F4" s="270"/>
      <c r="G4" s="271"/>
      <c r="H4"/>
      <c r="I4"/>
      <c r="J4"/>
      <c r="K4"/>
      <c r="L4"/>
      <c r="M4"/>
      <c r="N4"/>
      <c r="O4"/>
      <c r="P4"/>
      <c r="Q4"/>
      <c r="R4"/>
      <c r="S4"/>
      <c r="T4"/>
      <c r="U4"/>
      <c r="V4"/>
      <c r="W4"/>
      <c r="X4"/>
      <c r="AA4"/>
      <c r="AB4"/>
      <c r="AC4"/>
      <c r="AD4"/>
      <c r="AE4"/>
      <c r="AF4"/>
    </row>
    <row r="5" spans="1:32" ht="15" x14ac:dyDescent="0.25">
      <c r="A5" s="70"/>
      <c r="B5" s="6">
        <v>2</v>
      </c>
      <c r="C5" s="269" t="s">
        <v>12</v>
      </c>
      <c r="D5" s="270"/>
      <c r="E5" s="270"/>
      <c r="F5" s="270"/>
      <c r="G5" s="271"/>
      <c r="H5"/>
      <c r="I5"/>
      <c r="J5"/>
      <c r="K5"/>
      <c r="L5"/>
      <c r="M5"/>
      <c r="N5"/>
      <c r="O5"/>
      <c r="P5"/>
      <c r="Q5"/>
      <c r="R5"/>
      <c r="S5"/>
      <c r="T5"/>
      <c r="U5"/>
      <c r="V5"/>
      <c r="W5"/>
      <c r="X5"/>
      <c r="AA5"/>
      <c r="AB5"/>
      <c r="AC5"/>
      <c r="AD5"/>
      <c r="AE5"/>
      <c r="AF5"/>
    </row>
    <row r="6" spans="1:32" ht="15" x14ac:dyDescent="0.25">
      <c r="A6" s="70"/>
      <c r="B6" s="6">
        <v>3</v>
      </c>
      <c r="C6" s="269" t="s">
        <v>54</v>
      </c>
      <c r="D6" s="270"/>
      <c r="E6" s="270"/>
      <c r="F6" s="270"/>
      <c r="G6" s="271"/>
      <c r="H6"/>
      <c r="I6"/>
      <c r="J6"/>
      <c r="K6"/>
      <c r="L6"/>
      <c r="M6"/>
      <c r="N6"/>
      <c r="O6"/>
      <c r="P6"/>
      <c r="Q6"/>
      <c r="R6"/>
      <c r="S6"/>
      <c r="T6"/>
      <c r="U6"/>
      <c r="V6"/>
      <c r="W6"/>
      <c r="X6"/>
      <c r="AA6"/>
      <c r="AB6"/>
      <c r="AC6"/>
      <c r="AD6"/>
      <c r="AE6"/>
      <c r="AF6"/>
    </row>
    <row r="7" spans="1:32" ht="15" x14ac:dyDescent="0.25">
      <c r="A7" s="70"/>
      <c r="B7" s="6">
        <v>4</v>
      </c>
      <c r="C7" s="269" t="s">
        <v>13</v>
      </c>
      <c r="D7" s="270"/>
      <c r="E7" s="270"/>
      <c r="F7" s="270"/>
      <c r="G7" s="271"/>
      <c r="H7"/>
      <c r="I7"/>
      <c r="J7"/>
      <c r="K7"/>
      <c r="L7"/>
      <c r="M7"/>
      <c r="N7"/>
      <c r="O7"/>
      <c r="P7"/>
      <c r="Q7"/>
      <c r="R7"/>
      <c r="S7"/>
      <c r="T7"/>
      <c r="U7"/>
      <c r="V7"/>
      <c r="W7"/>
      <c r="X7"/>
      <c r="AA7"/>
      <c r="AB7"/>
      <c r="AC7"/>
      <c r="AD7"/>
      <c r="AE7"/>
      <c r="AF7"/>
    </row>
    <row r="8" spans="1:32" ht="15" x14ac:dyDescent="0.25">
      <c r="A8" s="70"/>
      <c r="B8" s="6">
        <v>5</v>
      </c>
      <c r="C8" s="269" t="s">
        <v>14</v>
      </c>
      <c r="D8" s="270"/>
      <c r="E8" s="270"/>
      <c r="F8" s="270"/>
      <c r="G8" s="271"/>
      <c r="H8"/>
      <c r="I8"/>
      <c r="J8"/>
      <c r="K8"/>
      <c r="L8"/>
      <c r="M8"/>
      <c r="N8"/>
      <c r="O8"/>
      <c r="P8"/>
      <c r="Q8"/>
      <c r="R8"/>
      <c r="S8"/>
      <c r="T8"/>
      <c r="U8"/>
      <c r="V8"/>
      <c r="W8"/>
      <c r="X8"/>
      <c r="AA8"/>
      <c r="AB8"/>
      <c r="AC8"/>
      <c r="AD8"/>
      <c r="AE8"/>
      <c r="AF8"/>
    </row>
    <row r="9" spans="1:32" ht="15" x14ac:dyDescent="0.25">
      <c r="A9" s="70"/>
      <c r="B9" s="6">
        <v>6</v>
      </c>
      <c r="C9" s="269" t="s">
        <v>15</v>
      </c>
      <c r="D9" s="270"/>
      <c r="E9" s="270"/>
      <c r="F9" s="270"/>
      <c r="G9" s="271"/>
      <c r="H9"/>
      <c r="I9"/>
      <c r="J9"/>
      <c r="K9"/>
      <c r="L9"/>
      <c r="M9"/>
      <c r="N9"/>
      <c r="O9"/>
      <c r="P9"/>
      <c r="Q9"/>
      <c r="R9"/>
      <c r="S9"/>
      <c r="T9"/>
      <c r="U9"/>
      <c r="V9"/>
      <c r="W9"/>
      <c r="X9"/>
      <c r="AA9"/>
      <c r="AB9"/>
      <c r="AC9"/>
      <c r="AD9"/>
      <c r="AE9"/>
      <c r="AF9"/>
    </row>
    <row r="10" spans="1:32" ht="15" x14ac:dyDescent="0.25">
      <c r="A10" s="70"/>
      <c r="B10" s="6">
        <v>7</v>
      </c>
      <c r="C10" s="269" t="s">
        <v>16</v>
      </c>
      <c r="D10" s="270"/>
      <c r="E10" s="270"/>
      <c r="F10" s="270"/>
      <c r="G10" s="271"/>
      <c r="H10"/>
      <c r="I10"/>
      <c r="J10"/>
      <c r="K10"/>
      <c r="L10"/>
      <c r="M10"/>
      <c r="N10"/>
      <c r="O10"/>
      <c r="P10"/>
      <c r="Q10"/>
      <c r="R10"/>
      <c r="S10"/>
      <c r="T10"/>
      <c r="U10"/>
      <c r="V10"/>
      <c r="W10"/>
      <c r="X10"/>
      <c r="AA10"/>
      <c r="AB10"/>
      <c r="AC10"/>
      <c r="AD10"/>
      <c r="AE10"/>
      <c r="AF10"/>
    </row>
    <row r="11" spans="1:32" ht="15" x14ac:dyDescent="0.25">
      <c r="A11" s="70"/>
      <c r="B11" s="6">
        <v>8</v>
      </c>
      <c r="C11" s="269" t="s">
        <v>30</v>
      </c>
      <c r="D11" s="270"/>
      <c r="E11" s="270"/>
      <c r="F11" s="270"/>
      <c r="G11" s="271"/>
      <c r="H11"/>
      <c r="I11"/>
      <c r="J11"/>
      <c r="K11"/>
      <c r="L11"/>
      <c r="M11"/>
      <c r="N11"/>
      <c r="O11"/>
      <c r="P11"/>
      <c r="Q11"/>
      <c r="R11"/>
      <c r="S11"/>
      <c r="T11"/>
      <c r="U11"/>
      <c r="V11"/>
      <c r="W11"/>
      <c r="X11"/>
      <c r="AA11"/>
      <c r="AB11"/>
      <c r="AC11"/>
      <c r="AD11"/>
      <c r="AE11"/>
      <c r="AF11"/>
    </row>
    <row r="12" spans="1:32" ht="15" x14ac:dyDescent="0.25">
      <c r="A12" s="70"/>
      <c r="B12" s="6">
        <v>9</v>
      </c>
      <c r="C12" s="269" t="s">
        <v>31</v>
      </c>
      <c r="D12" s="270"/>
      <c r="E12" s="270"/>
      <c r="F12" s="270"/>
      <c r="G12" s="271"/>
      <c r="H12"/>
      <c r="I12"/>
      <c r="J12"/>
      <c r="K12"/>
      <c r="L12"/>
      <c r="M12"/>
      <c r="N12"/>
      <c r="O12"/>
      <c r="P12"/>
      <c r="Q12"/>
      <c r="R12"/>
      <c r="S12"/>
      <c r="T12"/>
      <c r="U12"/>
      <c r="V12"/>
      <c r="W12"/>
      <c r="X12"/>
      <c r="AA12"/>
      <c r="AB12"/>
      <c r="AC12"/>
      <c r="AD12"/>
      <c r="AE12"/>
      <c r="AF12"/>
    </row>
    <row r="13" spans="1:32" ht="15" x14ac:dyDescent="0.25">
      <c r="A13" s="70"/>
      <c r="B13" s="6">
        <v>10</v>
      </c>
      <c r="C13" s="269" t="s">
        <v>32</v>
      </c>
      <c r="D13" s="270"/>
      <c r="E13" s="270"/>
      <c r="F13" s="270"/>
      <c r="G13" s="271"/>
      <c r="H13"/>
      <c r="I13"/>
      <c r="J13"/>
      <c r="K13"/>
      <c r="L13"/>
      <c r="M13"/>
      <c r="N13"/>
      <c r="O13"/>
      <c r="P13"/>
      <c r="Q13"/>
      <c r="R13"/>
      <c r="S13"/>
      <c r="T13"/>
      <c r="U13"/>
      <c r="V13"/>
      <c r="W13"/>
      <c r="X13"/>
      <c r="AA13"/>
      <c r="AB13"/>
      <c r="AC13"/>
      <c r="AD13"/>
      <c r="AE13"/>
    </row>
    <row r="14" spans="1:32" ht="15" x14ac:dyDescent="0.25">
      <c r="A14" s="70"/>
      <c r="B14" s="6">
        <v>11</v>
      </c>
      <c r="C14" s="269" t="s">
        <v>55</v>
      </c>
      <c r="D14" s="270"/>
      <c r="E14" s="270"/>
      <c r="F14" s="270"/>
      <c r="G14" s="271"/>
      <c r="H14"/>
      <c r="I14"/>
      <c r="J14"/>
      <c r="K14"/>
      <c r="L14"/>
      <c r="M14"/>
      <c r="N14"/>
      <c r="O14"/>
      <c r="P14"/>
      <c r="Q14"/>
      <c r="R14"/>
      <c r="S14"/>
      <c r="T14"/>
      <c r="U14"/>
      <c r="V14"/>
      <c r="W14"/>
      <c r="X14"/>
      <c r="AA14"/>
      <c r="AB14"/>
      <c r="AC14"/>
      <c r="AD14"/>
      <c r="AE14"/>
    </row>
    <row r="15" spans="1:32" ht="15" x14ac:dyDescent="0.25">
      <c r="A15" s="70"/>
      <c r="B15" s="6">
        <v>12</v>
      </c>
      <c r="C15" s="269" t="s">
        <v>56</v>
      </c>
      <c r="D15" s="270"/>
      <c r="E15" s="270"/>
      <c r="F15" s="270"/>
      <c r="G15" s="271"/>
      <c r="H15"/>
      <c r="I15"/>
      <c r="J15"/>
      <c r="K15"/>
      <c r="L15"/>
      <c r="M15"/>
      <c r="N15"/>
      <c r="O15"/>
      <c r="P15"/>
      <c r="Q15"/>
      <c r="R15"/>
      <c r="S15"/>
      <c r="T15"/>
      <c r="U15"/>
      <c r="V15"/>
      <c r="W15"/>
      <c r="X15"/>
      <c r="AA15"/>
      <c r="AB15"/>
      <c r="AC15"/>
      <c r="AD15"/>
      <c r="AE15"/>
    </row>
    <row r="16" spans="1:32" ht="15" x14ac:dyDescent="0.25">
      <c r="A16" s="70"/>
      <c r="B16" s="6">
        <v>13</v>
      </c>
      <c r="C16" s="269" t="s">
        <v>57</v>
      </c>
      <c r="D16" s="270"/>
      <c r="E16" s="270"/>
      <c r="F16" s="270"/>
      <c r="G16" s="271"/>
      <c r="H16"/>
      <c r="I16"/>
      <c r="J16"/>
      <c r="K16"/>
      <c r="L16"/>
      <c r="M16"/>
      <c r="N16"/>
      <c r="O16"/>
      <c r="P16"/>
      <c r="Q16"/>
      <c r="R16"/>
      <c r="S16"/>
      <c r="T16"/>
      <c r="U16"/>
      <c r="V16"/>
      <c r="W16"/>
      <c r="X16"/>
      <c r="AA16"/>
      <c r="AB16"/>
      <c r="AC16"/>
      <c r="AD16"/>
      <c r="AE16"/>
    </row>
    <row r="17" spans="1:31" ht="15" x14ac:dyDescent="0.25">
      <c r="A17" s="70"/>
      <c r="B17" s="6">
        <v>14</v>
      </c>
      <c r="C17" s="269" t="s">
        <v>58</v>
      </c>
      <c r="D17" s="270"/>
      <c r="E17" s="270"/>
      <c r="F17" s="270"/>
      <c r="G17" s="271"/>
      <c r="H17"/>
      <c r="I17"/>
      <c r="J17"/>
      <c r="K17"/>
      <c r="L17"/>
      <c r="M17"/>
      <c r="N17"/>
      <c r="O17"/>
      <c r="P17"/>
      <c r="Q17"/>
      <c r="R17"/>
      <c r="S17"/>
      <c r="T17"/>
      <c r="U17"/>
      <c r="V17"/>
      <c r="W17"/>
      <c r="X17"/>
      <c r="AA17"/>
      <c r="AB17"/>
      <c r="AC17"/>
      <c r="AD17"/>
      <c r="AE17"/>
    </row>
    <row r="18" spans="1:31" ht="15" x14ac:dyDescent="0.25">
      <c r="A18" s="70"/>
      <c r="B18" s="6">
        <v>15</v>
      </c>
      <c r="C18" s="269" t="s">
        <v>59</v>
      </c>
      <c r="D18" s="270"/>
      <c r="E18" s="270"/>
      <c r="F18" s="270"/>
      <c r="G18" s="271"/>
      <c r="H18"/>
      <c r="I18"/>
      <c r="J18"/>
      <c r="K18"/>
      <c r="L18"/>
      <c r="M18"/>
      <c r="N18"/>
      <c r="O18"/>
      <c r="P18"/>
      <c r="Q18"/>
      <c r="R18"/>
      <c r="S18"/>
      <c r="T18"/>
      <c r="U18"/>
      <c r="V18"/>
      <c r="W18"/>
      <c r="X18"/>
      <c r="AA18"/>
      <c r="AB18"/>
      <c r="AC18"/>
      <c r="AD18"/>
      <c r="AE18"/>
    </row>
    <row r="19" spans="1:31" ht="15" x14ac:dyDescent="0.25">
      <c r="A19" s="70"/>
      <c r="B19" s="6">
        <v>16</v>
      </c>
      <c r="C19" s="269" t="s">
        <v>60</v>
      </c>
      <c r="D19" s="270"/>
      <c r="E19" s="270"/>
      <c r="F19" s="270"/>
      <c r="G19" s="271"/>
      <c r="H19"/>
      <c r="I19"/>
      <c r="J19"/>
      <c r="K19"/>
      <c r="L19"/>
      <c r="M19"/>
      <c r="N19"/>
      <c r="O19"/>
      <c r="P19"/>
      <c r="Q19"/>
      <c r="R19"/>
      <c r="S19"/>
      <c r="T19"/>
      <c r="U19"/>
      <c r="V19"/>
      <c r="W19"/>
      <c r="X19"/>
      <c r="AA19"/>
      <c r="AB19"/>
      <c r="AC19"/>
      <c r="AD19"/>
      <c r="AE19"/>
    </row>
    <row r="20" spans="1:31" ht="15" x14ac:dyDescent="0.25">
      <c r="A20" s="70"/>
      <c r="B20" s="6">
        <v>17</v>
      </c>
      <c r="C20" s="269" t="s">
        <v>61</v>
      </c>
      <c r="D20" s="270"/>
      <c r="E20" s="270"/>
      <c r="F20" s="270"/>
      <c r="G20" s="271"/>
      <c r="H20"/>
      <c r="I20"/>
      <c r="J20"/>
      <c r="K20"/>
      <c r="L20"/>
      <c r="M20"/>
      <c r="N20"/>
      <c r="O20"/>
      <c r="P20"/>
      <c r="Q20"/>
      <c r="R20"/>
      <c r="S20"/>
      <c r="T20"/>
      <c r="U20"/>
      <c r="V20"/>
      <c r="W20"/>
      <c r="X20"/>
      <c r="AA20"/>
      <c r="AB20"/>
      <c r="AC20"/>
      <c r="AD20"/>
      <c r="AE20"/>
    </row>
    <row r="21" spans="1:31" ht="15" x14ac:dyDescent="0.25">
      <c r="A21" s="70"/>
      <c r="B21" s="6">
        <v>18</v>
      </c>
      <c r="C21" s="269" t="s">
        <v>62</v>
      </c>
      <c r="D21" s="270"/>
      <c r="E21" s="270"/>
      <c r="F21" s="270"/>
      <c r="G21" s="271"/>
      <c r="H21"/>
      <c r="I21"/>
      <c r="J21"/>
      <c r="K21"/>
      <c r="L21"/>
      <c r="M21"/>
      <c r="N21"/>
      <c r="O21"/>
      <c r="P21"/>
      <c r="Q21"/>
      <c r="R21"/>
      <c r="S21"/>
      <c r="T21"/>
      <c r="U21"/>
      <c r="V21"/>
      <c r="W21"/>
      <c r="X21"/>
      <c r="AA21"/>
      <c r="AB21"/>
      <c r="AC21"/>
      <c r="AD21"/>
      <c r="AE21"/>
    </row>
    <row r="22" spans="1:31" ht="15" x14ac:dyDescent="0.25">
      <c r="A22" s="70"/>
      <c r="B22" s="6">
        <v>19</v>
      </c>
      <c r="C22" s="269" t="s">
        <v>98</v>
      </c>
      <c r="D22" s="270"/>
      <c r="E22" s="270"/>
      <c r="F22" s="270"/>
      <c r="G22" s="271"/>
      <c r="H22"/>
      <c r="I22"/>
      <c r="J22"/>
      <c r="K22"/>
      <c r="L22"/>
      <c r="M22"/>
      <c r="N22"/>
      <c r="O22"/>
      <c r="P22"/>
      <c r="Q22"/>
      <c r="R22"/>
      <c r="S22"/>
      <c r="T22"/>
      <c r="U22"/>
      <c r="V22"/>
      <c r="W22"/>
      <c r="X22"/>
      <c r="AA22"/>
      <c r="AB22"/>
      <c r="AC22"/>
      <c r="AD22"/>
      <c r="AE22"/>
    </row>
    <row r="23" spans="1:31" ht="15" x14ac:dyDescent="0.25">
      <c r="A23" s="70"/>
      <c r="B23" s="6">
        <v>20</v>
      </c>
      <c r="C23" s="269" t="s">
        <v>99</v>
      </c>
      <c r="D23" s="270"/>
      <c r="E23" s="270"/>
      <c r="F23" s="270"/>
      <c r="G23" s="271"/>
      <c r="H23"/>
      <c r="I23"/>
      <c r="J23"/>
      <c r="K23"/>
      <c r="L23"/>
      <c r="M23"/>
      <c r="N23"/>
      <c r="O23"/>
      <c r="P23"/>
      <c r="Q23"/>
      <c r="R23"/>
      <c r="S23"/>
      <c r="T23"/>
      <c r="U23"/>
      <c r="V23"/>
      <c r="W23"/>
      <c r="X23"/>
      <c r="AA23"/>
      <c r="AB23"/>
      <c r="AC23"/>
      <c r="AD23"/>
      <c r="AE23"/>
    </row>
    <row r="24" spans="1:31" ht="15" x14ac:dyDescent="0.25">
      <c r="A24" s="70"/>
      <c r="B24" s="6">
        <v>21</v>
      </c>
      <c r="C24" s="269" t="s">
        <v>100</v>
      </c>
      <c r="D24" s="270"/>
      <c r="E24" s="270"/>
      <c r="F24" s="270"/>
      <c r="G24" s="271"/>
      <c r="H24"/>
      <c r="I24"/>
      <c r="J24"/>
      <c r="K24"/>
      <c r="L24"/>
      <c r="M24"/>
      <c r="N24"/>
      <c r="O24"/>
      <c r="P24"/>
      <c r="Q24"/>
      <c r="R24"/>
      <c r="S24"/>
      <c r="T24"/>
      <c r="U24"/>
      <c r="V24"/>
      <c r="W24"/>
      <c r="X24"/>
      <c r="AA24"/>
      <c r="AB24"/>
      <c r="AC24"/>
      <c r="AD24"/>
      <c r="AE24"/>
    </row>
    <row r="25" spans="1:31" ht="15" x14ac:dyDescent="0.25">
      <c r="A25" s="70"/>
      <c r="B25" s="6">
        <v>22</v>
      </c>
      <c r="C25" s="269" t="s">
        <v>101</v>
      </c>
      <c r="D25" s="270"/>
      <c r="E25" s="270"/>
      <c r="F25" s="270"/>
      <c r="G25" s="271"/>
      <c r="H25"/>
      <c r="I25"/>
      <c r="J25"/>
      <c r="K25"/>
      <c r="L25"/>
      <c r="M25"/>
      <c r="N25"/>
      <c r="O25"/>
      <c r="P25"/>
      <c r="Q25"/>
      <c r="R25"/>
      <c r="S25"/>
      <c r="T25"/>
      <c r="U25"/>
      <c r="V25"/>
      <c r="W25"/>
      <c r="X25"/>
      <c r="AA25"/>
      <c r="AB25"/>
      <c r="AC25"/>
      <c r="AD25"/>
      <c r="AE25"/>
    </row>
    <row r="26" spans="1:31" ht="15" x14ac:dyDescent="0.25">
      <c r="A26" s="70"/>
      <c r="B26" s="6">
        <v>23</v>
      </c>
      <c r="C26" s="269" t="s">
        <v>102</v>
      </c>
      <c r="D26" s="270"/>
      <c r="E26" s="270"/>
      <c r="F26" s="270"/>
      <c r="G26" s="271"/>
      <c r="H26"/>
      <c r="I26"/>
      <c r="J26"/>
      <c r="K26"/>
      <c r="L26"/>
      <c r="M26"/>
      <c r="N26"/>
      <c r="O26"/>
      <c r="P26"/>
      <c r="Q26"/>
      <c r="R26"/>
      <c r="S26"/>
      <c r="T26"/>
      <c r="U26"/>
      <c r="V26"/>
      <c r="W26"/>
      <c r="X26"/>
      <c r="AA26"/>
      <c r="AB26"/>
      <c r="AC26"/>
      <c r="AD26"/>
      <c r="AE26"/>
    </row>
    <row r="27" spans="1:31" ht="15" x14ac:dyDescent="0.25">
      <c r="A27" s="70"/>
      <c r="B27" s="6">
        <v>24</v>
      </c>
      <c r="C27" s="269" t="s">
        <v>103</v>
      </c>
      <c r="D27" s="270"/>
      <c r="E27" s="270"/>
      <c r="F27" s="270"/>
      <c r="G27" s="271"/>
      <c r="H27"/>
      <c r="I27"/>
      <c r="J27"/>
      <c r="K27"/>
      <c r="L27"/>
      <c r="M27" s="155"/>
      <c r="N27"/>
      <c r="O27"/>
      <c r="P27"/>
      <c r="Q27"/>
      <c r="R27"/>
      <c r="S27"/>
      <c r="T27"/>
      <c r="U27"/>
      <c r="V27"/>
      <c r="W27"/>
      <c r="X27"/>
      <c r="AA27"/>
      <c r="AB27"/>
      <c r="AC27"/>
      <c r="AD27"/>
      <c r="AE27"/>
    </row>
    <row r="28" spans="1:31" ht="15" x14ac:dyDescent="0.25">
      <c r="A28" s="70"/>
      <c r="B28" s="6">
        <v>25</v>
      </c>
      <c r="C28" s="269" t="s">
        <v>104</v>
      </c>
      <c r="D28" s="270"/>
      <c r="E28" s="270"/>
      <c r="F28" s="270"/>
      <c r="G28" s="271"/>
      <c r="H28"/>
      <c r="I28"/>
      <c r="J28"/>
      <c r="K28"/>
      <c r="L28"/>
      <c r="M28" s="155"/>
      <c r="N28"/>
      <c r="O28"/>
      <c r="P28"/>
      <c r="Q28"/>
      <c r="R28"/>
      <c r="S28"/>
      <c r="T28"/>
      <c r="U28"/>
      <c r="V28"/>
      <c r="W28"/>
      <c r="X28"/>
      <c r="AA28"/>
      <c r="AB28"/>
      <c r="AC28"/>
      <c r="AD28"/>
      <c r="AE28"/>
    </row>
    <row r="29" spans="1:31" ht="15" x14ac:dyDescent="0.25">
      <c r="A29" s="70"/>
      <c r="B29" s="6">
        <v>26</v>
      </c>
      <c r="C29" s="269" t="s">
        <v>105</v>
      </c>
      <c r="D29" s="270"/>
      <c r="E29" s="270"/>
      <c r="F29" s="270"/>
      <c r="G29" s="271"/>
      <c r="H29"/>
      <c r="I29"/>
      <c r="J29"/>
      <c r="K29"/>
      <c r="L29"/>
      <c r="M29" s="155"/>
      <c r="N29"/>
      <c r="O29"/>
      <c r="P29"/>
      <c r="Q29"/>
      <c r="R29"/>
      <c r="S29"/>
      <c r="T29"/>
      <c r="U29"/>
      <c r="V29"/>
      <c r="W29"/>
      <c r="X29"/>
      <c r="AA29"/>
      <c r="AB29"/>
      <c r="AC29"/>
      <c r="AD29"/>
      <c r="AE29"/>
    </row>
    <row r="30" spans="1:31" ht="15" x14ac:dyDescent="0.25">
      <c r="A30" s="70"/>
      <c r="B30" s="6">
        <v>27</v>
      </c>
      <c r="C30" s="269" t="s">
        <v>106</v>
      </c>
      <c r="D30" s="270"/>
      <c r="E30" s="270"/>
      <c r="F30" s="270"/>
      <c r="G30" s="271"/>
      <c r="H30"/>
      <c r="I30"/>
      <c r="J30"/>
      <c r="K30"/>
      <c r="L30"/>
      <c r="M30"/>
      <c r="N30"/>
      <c r="O30"/>
      <c r="P30"/>
      <c r="Q30"/>
      <c r="R30"/>
      <c r="S30"/>
      <c r="T30"/>
      <c r="U30"/>
      <c r="V30"/>
      <c r="W30"/>
      <c r="X30"/>
      <c r="AA30"/>
      <c r="AB30"/>
      <c r="AC30"/>
      <c r="AD30"/>
      <c r="AE30"/>
    </row>
    <row r="31" spans="1:31" ht="15" x14ac:dyDescent="0.25">
      <c r="A31" s="70"/>
      <c r="B31" s="6">
        <v>28</v>
      </c>
      <c r="C31" s="269" t="s">
        <v>107</v>
      </c>
      <c r="D31" s="270"/>
      <c r="E31" s="270"/>
      <c r="F31" s="270"/>
      <c r="G31" s="271"/>
      <c r="H31"/>
      <c r="I31"/>
      <c r="J31"/>
      <c r="K31"/>
      <c r="L31"/>
      <c r="M31"/>
      <c r="N31"/>
      <c r="O31"/>
      <c r="P31"/>
      <c r="Q31"/>
      <c r="R31"/>
      <c r="S31"/>
      <c r="T31"/>
      <c r="U31"/>
      <c r="V31"/>
      <c r="W31"/>
      <c r="X31"/>
      <c r="AA31"/>
      <c r="AB31"/>
      <c r="AC31"/>
      <c r="AD31"/>
      <c r="AE31"/>
    </row>
    <row r="32" spans="1:31" ht="15" x14ac:dyDescent="0.25">
      <c r="A32" s="70"/>
      <c r="B32" s="6">
        <v>29</v>
      </c>
      <c r="C32" s="269" t="s">
        <v>108</v>
      </c>
      <c r="D32" s="270"/>
      <c r="E32" s="270"/>
      <c r="F32" s="270"/>
      <c r="G32" s="271"/>
      <c r="H32"/>
      <c r="I32"/>
      <c r="J32"/>
      <c r="K32"/>
      <c r="L32"/>
      <c r="M32"/>
      <c r="N32"/>
      <c r="O32"/>
      <c r="P32"/>
      <c r="Q32"/>
      <c r="R32"/>
      <c r="S32"/>
      <c r="T32"/>
      <c r="U32"/>
      <c r="V32"/>
      <c r="W32"/>
      <c r="X32"/>
      <c r="AA32"/>
      <c r="AB32"/>
    </row>
    <row r="33" spans="1:28" ht="15" x14ac:dyDescent="0.25">
      <c r="A33" s="70"/>
      <c r="B33" s="6">
        <v>30</v>
      </c>
      <c r="C33" s="269" t="s">
        <v>109</v>
      </c>
      <c r="D33" s="270"/>
      <c r="E33" s="270"/>
      <c r="F33" s="270"/>
      <c r="G33" s="271"/>
      <c r="H33"/>
      <c r="I33"/>
      <c r="J33"/>
      <c r="K33"/>
      <c r="L33"/>
      <c r="M33"/>
      <c r="N33"/>
      <c r="O33"/>
      <c r="P33"/>
      <c r="Q33"/>
      <c r="R33"/>
      <c r="S33"/>
      <c r="T33"/>
      <c r="U33"/>
      <c r="V33"/>
      <c r="W33"/>
      <c r="X33"/>
      <c r="AA33"/>
      <c r="AB33"/>
    </row>
    <row r="34" spans="1:28" ht="15" x14ac:dyDescent="0.25">
      <c r="A34" s="70"/>
      <c r="B34" s="6">
        <v>31</v>
      </c>
      <c r="C34" s="269" t="s">
        <v>110</v>
      </c>
      <c r="D34" s="270"/>
      <c r="E34" s="270"/>
      <c r="F34" s="270"/>
      <c r="G34" s="271"/>
      <c r="H34"/>
      <c r="I34"/>
      <c r="J34"/>
      <c r="K34"/>
      <c r="L34"/>
      <c r="M34"/>
      <c r="N34"/>
      <c r="O34"/>
      <c r="P34"/>
      <c r="Q34"/>
      <c r="R34"/>
      <c r="S34"/>
      <c r="T34"/>
      <c r="U34"/>
      <c r="V34"/>
      <c r="W34"/>
      <c r="X34"/>
      <c r="AA34"/>
      <c r="AB34"/>
    </row>
    <row r="35" spans="1:28" ht="15" x14ac:dyDescent="0.25">
      <c r="A35" s="70"/>
      <c r="B35" s="6">
        <v>32</v>
      </c>
      <c r="C35" s="269" t="s">
        <v>111</v>
      </c>
      <c r="D35" s="270"/>
      <c r="E35" s="270"/>
      <c r="F35" s="270"/>
      <c r="G35" s="271"/>
      <c r="H35"/>
      <c r="I35"/>
      <c r="J35"/>
      <c r="K35"/>
      <c r="L35"/>
      <c r="M35"/>
      <c r="N35"/>
      <c r="O35"/>
      <c r="P35"/>
      <c r="Q35"/>
      <c r="R35"/>
      <c r="S35"/>
      <c r="T35"/>
      <c r="U35"/>
      <c r="V35"/>
      <c r="W35"/>
      <c r="X35"/>
      <c r="AA35"/>
      <c r="AB35"/>
    </row>
    <row r="36" spans="1:28" ht="15" x14ac:dyDescent="0.25">
      <c r="A36" s="70"/>
      <c r="B36" s="6">
        <v>33</v>
      </c>
      <c r="C36" s="269" t="s">
        <v>112</v>
      </c>
      <c r="D36" s="270"/>
      <c r="E36" s="270"/>
      <c r="F36" s="270"/>
      <c r="G36" s="271"/>
      <c r="H36"/>
      <c r="I36"/>
      <c r="J36"/>
      <c r="K36"/>
      <c r="L36"/>
      <c r="M36"/>
      <c r="N36"/>
      <c r="O36"/>
      <c r="P36"/>
      <c r="Q36"/>
      <c r="R36"/>
      <c r="S36"/>
      <c r="T36"/>
      <c r="U36"/>
      <c r="V36"/>
      <c r="W36"/>
      <c r="X36"/>
      <c r="AA36"/>
      <c r="AB36"/>
    </row>
    <row r="37" spans="1:28" ht="15" x14ac:dyDescent="0.25">
      <c r="A37" s="70"/>
      <c r="B37" s="6">
        <v>34</v>
      </c>
      <c r="C37" s="269" t="s">
        <v>113</v>
      </c>
      <c r="D37" s="270"/>
      <c r="E37" s="270"/>
      <c r="F37" s="270"/>
      <c r="G37" s="271"/>
      <c r="H37"/>
      <c r="I37"/>
      <c r="J37"/>
      <c r="K37"/>
      <c r="L37"/>
      <c r="M37"/>
      <c r="N37"/>
      <c r="O37"/>
      <c r="P37"/>
      <c r="Q37"/>
      <c r="R37"/>
      <c r="S37"/>
      <c r="T37"/>
      <c r="U37"/>
      <c r="V37"/>
      <c r="W37"/>
      <c r="X37"/>
      <c r="AA37"/>
      <c r="AB37"/>
    </row>
    <row r="38" spans="1:28" ht="15" x14ac:dyDescent="0.25">
      <c r="A38" s="70"/>
      <c r="B38" s="6">
        <v>35</v>
      </c>
      <c r="C38" s="269" t="s">
        <v>114</v>
      </c>
      <c r="D38" s="270"/>
      <c r="E38" s="270"/>
      <c r="F38" s="270"/>
      <c r="G38" s="271"/>
      <c r="H38"/>
      <c r="I38"/>
      <c r="J38"/>
      <c r="K38"/>
      <c r="L38"/>
      <c r="M38"/>
      <c r="N38"/>
      <c r="O38"/>
      <c r="P38"/>
      <c r="Q38"/>
      <c r="R38"/>
      <c r="S38"/>
      <c r="T38"/>
      <c r="U38"/>
      <c r="V38"/>
      <c r="W38"/>
      <c r="X38"/>
      <c r="AA38"/>
      <c r="AB38"/>
    </row>
    <row r="39" spans="1:28" ht="15" x14ac:dyDescent="0.25">
      <c r="A39" s="70"/>
      <c r="B39" s="6">
        <v>36</v>
      </c>
      <c r="C39" s="269" t="s">
        <v>115</v>
      </c>
      <c r="D39" s="270"/>
      <c r="E39" s="270"/>
      <c r="F39" s="270"/>
      <c r="G39" s="271"/>
      <c r="H39"/>
      <c r="I39"/>
      <c r="J39"/>
      <c r="K39"/>
      <c r="L39"/>
      <c r="M39"/>
      <c r="N39"/>
      <c r="O39"/>
      <c r="P39"/>
      <c r="Q39"/>
      <c r="R39"/>
      <c r="S39"/>
      <c r="T39"/>
      <c r="U39"/>
      <c r="V39"/>
      <c r="W39"/>
      <c r="X39"/>
      <c r="AA39"/>
      <c r="AB39"/>
    </row>
    <row r="40" spans="1:28" ht="15" x14ac:dyDescent="0.25">
      <c r="A40" s="70"/>
      <c r="B40" s="6">
        <v>37</v>
      </c>
      <c r="C40" s="269" t="s">
        <v>116</v>
      </c>
      <c r="D40" s="270"/>
      <c r="E40" s="270"/>
      <c r="F40" s="270"/>
      <c r="G40" s="271"/>
      <c r="H40"/>
      <c r="I40"/>
      <c r="J40"/>
      <c r="K40"/>
      <c r="L40"/>
      <c r="M40"/>
      <c r="N40"/>
      <c r="O40"/>
      <c r="P40"/>
      <c r="Q40"/>
      <c r="R40"/>
      <c r="S40"/>
      <c r="T40"/>
      <c r="U40"/>
      <c r="V40"/>
      <c r="W40"/>
      <c r="X40"/>
      <c r="AA40"/>
      <c r="AB40"/>
    </row>
    <row r="41" spans="1:28" ht="15" x14ac:dyDescent="0.25">
      <c r="A41" s="70"/>
      <c r="B41" s="6">
        <v>38</v>
      </c>
      <c r="C41" s="269" t="s">
        <v>117</v>
      </c>
      <c r="D41" s="270"/>
      <c r="E41" s="270"/>
      <c r="F41" s="270"/>
      <c r="G41" s="271"/>
      <c r="H41"/>
      <c r="I41" s="62"/>
      <c r="J41"/>
      <c r="K41"/>
      <c r="L41"/>
      <c r="M41"/>
      <c r="N41"/>
      <c r="O41"/>
      <c r="P41"/>
      <c r="Q41"/>
      <c r="R41"/>
      <c r="S41"/>
      <c r="T41"/>
      <c r="U41"/>
      <c r="V41"/>
      <c r="W41"/>
      <c r="X41"/>
      <c r="AA41"/>
      <c r="AB41"/>
    </row>
    <row r="42" spans="1:28" ht="15" x14ac:dyDescent="0.25">
      <c r="A42" s="70"/>
      <c r="B42" s="6">
        <v>39</v>
      </c>
      <c r="C42" s="269" t="s">
        <v>118</v>
      </c>
      <c r="D42" s="270"/>
      <c r="E42" s="270"/>
      <c r="F42" s="270"/>
      <c r="G42" s="271"/>
      <c r="H42"/>
      <c r="I42"/>
      <c r="J42"/>
      <c r="K42"/>
      <c r="L42"/>
      <c r="M42"/>
      <c r="N42"/>
      <c r="O42"/>
      <c r="P42"/>
      <c r="Q42"/>
      <c r="R42"/>
      <c r="S42"/>
      <c r="T42"/>
      <c r="U42"/>
      <c r="V42"/>
      <c r="W42"/>
      <c r="X42"/>
      <c r="AA42"/>
      <c r="AB42"/>
    </row>
    <row r="43" spans="1:28" ht="15" x14ac:dyDescent="0.25">
      <c r="A43" s="70"/>
      <c r="B43" s="6">
        <v>40</v>
      </c>
      <c r="C43" s="269" t="s">
        <v>119</v>
      </c>
      <c r="D43" s="270"/>
      <c r="E43" s="270"/>
      <c r="F43" s="270"/>
      <c r="G43" s="271"/>
      <c r="H43"/>
      <c r="I43"/>
      <c r="J43"/>
      <c r="K43"/>
      <c r="L43"/>
      <c r="M43"/>
      <c r="N43"/>
      <c r="O43"/>
      <c r="P43"/>
      <c r="Q43"/>
      <c r="R43"/>
      <c r="S43"/>
      <c r="T43"/>
      <c r="U43"/>
      <c r="V43"/>
      <c r="W43"/>
      <c r="X43"/>
      <c r="AA43"/>
      <c r="AB43"/>
    </row>
    <row r="44" spans="1:28" ht="15" x14ac:dyDescent="0.25">
      <c r="A44" s="70"/>
      <c r="B44" s="6">
        <v>41</v>
      </c>
      <c r="C44" s="269" t="s">
        <v>120</v>
      </c>
      <c r="D44" s="270"/>
      <c r="E44" s="270"/>
      <c r="F44" s="270"/>
      <c r="G44" s="271"/>
      <c r="H44"/>
      <c r="I44"/>
      <c r="J44"/>
      <c r="K44"/>
      <c r="L44"/>
      <c r="M44"/>
      <c r="N44"/>
      <c r="O44"/>
      <c r="P44"/>
      <c r="Q44"/>
      <c r="R44"/>
      <c r="S44"/>
      <c r="T44"/>
      <c r="U44"/>
      <c r="V44"/>
      <c r="W44"/>
      <c r="X44"/>
      <c r="AA44"/>
      <c r="AB44"/>
    </row>
    <row r="45" spans="1:28" ht="15" x14ac:dyDescent="0.25">
      <c r="A45" s="70"/>
      <c r="B45" s="6">
        <v>42</v>
      </c>
      <c r="C45" s="269" t="s">
        <v>121</v>
      </c>
      <c r="D45" s="270"/>
      <c r="E45" s="270"/>
      <c r="F45" s="270"/>
      <c r="G45" s="271"/>
      <c r="H45"/>
      <c r="I45"/>
      <c r="J45"/>
      <c r="K45"/>
      <c r="L45"/>
      <c r="M45"/>
      <c r="N45"/>
      <c r="O45"/>
      <c r="P45"/>
      <c r="Q45"/>
      <c r="R45"/>
      <c r="S45"/>
      <c r="T45"/>
      <c r="U45"/>
      <c r="V45"/>
      <c r="W45"/>
      <c r="X45"/>
      <c r="AA45"/>
      <c r="AB45"/>
    </row>
    <row r="46" spans="1:28" ht="15" x14ac:dyDescent="0.25">
      <c r="A46" s="70"/>
      <c r="B46" s="6">
        <v>43</v>
      </c>
      <c r="C46" s="269" t="s">
        <v>122</v>
      </c>
      <c r="D46" s="270"/>
      <c r="E46" s="270"/>
      <c r="F46" s="270"/>
      <c r="G46" s="271"/>
      <c r="H46"/>
      <c r="I46" s="62"/>
      <c r="J46"/>
      <c r="K46"/>
      <c r="L46"/>
      <c r="M46"/>
      <c r="N46"/>
      <c r="O46"/>
      <c r="P46"/>
      <c r="Q46"/>
      <c r="R46"/>
      <c r="S46"/>
      <c r="T46"/>
      <c r="U46"/>
      <c r="V46"/>
      <c r="W46"/>
      <c r="X46"/>
      <c r="AA46"/>
      <c r="AB46"/>
    </row>
    <row r="47" spans="1:28" ht="15" x14ac:dyDescent="0.25">
      <c r="A47" s="70"/>
      <c r="B47" s="6">
        <v>44</v>
      </c>
      <c r="C47" s="269" t="s">
        <v>123</v>
      </c>
      <c r="D47" s="270"/>
      <c r="E47" s="270"/>
      <c r="F47" s="270"/>
      <c r="G47" s="271"/>
      <c r="H47"/>
      <c r="I47" s="62"/>
      <c r="J47"/>
      <c r="K47"/>
      <c r="L47"/>
      <c r="M47"/>
      <c r="N47"/>
      <c r="O47"/>
      <c r="P47"/>
      <c r="Q47"/>
      <c r="R47"/>
      <c r="S47"/>
      <c r="T47"/>
      <c r="U47"/>
      <c r="V47"/>
      <c r="W47"/>
      <c r="X47"/>
      <c r="AA47"/>
      <c r="AB47"/>
    </row>
    <row r="48" spans="1:28" ht="15" x14ac:dyDescent="0.25">
      <c r="A48" s="70"/>
      <c r="B48" s="6">
        <v>45</v>
      </c>
      <c r="C48" s="269" t="s">
        <v>124</v>
      </c>
      <c r="D48" s="270"/>
      <c r="E48" s="270"/>
      <c r="F48" s="270"/>
      <c r="G48" s="271"/>
      <c r="H48"/>
      <c r="I48"/>
      <c r="J48"/>
      <c r="K48"/>
      <c r="L48"/>
      <c r="M48"/>
      <c r="N48"/>
      <c r="O48"/>
      <c r="P48"/>
      <c r="Q48"/>
      <c r="R48"/>
      <c r="S48"/>
      <c r="T48"/>
      <c r="U48"/>
      <c r="V48"/>
      <c r="W48"/>
      <c r="X48"/>
      <c r="AA48"/>
      <c r="AB48"/>
    </row>
    <row r="49" spans="1:31" ht="15" x14ac:dyDescent="0.25">
      <c r="A49" s="70"/>
      <c r="B49" s="6">
        <v>46</v>
      </c>
      <c r="C49" s="269" t="s">
        <v>125</v>
      </c>
      <c r="D49" s="270"/>
      <c r="E49" s="270"/>
      <c r="F49" s="270"/>
      <c r="G49" s="271"/>
      <c r="H49"/>
      <c r="I49"/>
      <c r="J49"/>
      <c r="K49"/>
      <c r="L49"/>
      <c r="M49"/>
      <c r="N49"/>
      <c r="O49"/>
      <c r="P49"/>
      <c r="Q49"/>
      <c r="R49"/>
      <c r="S49"/>
      <c r="T49"/>
      <c r="U49"/>
      <c r="V49"/>
      <c r="W49"/>
      <c r="X49"/>
      <c r="AA49"/>
      <c r="AB49"/>
    </row>
    <row r="50" spans="1:31" ht="15" x14ac:dyDescent="0.25">
      <c r="A50" s="70"/>
      <c r="B50" s="6">
        <v>47</v>
      </c>
      <c r="C50" s="269" t="s">
        <v>126</v>
      </c>
      <c r="D50" s="270"/>
      <c r="E50" s="270"/>
      <c r="F50" s="270"/>
      <c r="G50" s="271"/>
      <c r="H50"/>
      <c r="I50"/>
      <c r="J50"/>
      <c r="K50"/>
      <c r="L50"/>
      <c r="M50"/>
      <c r="N50"/>
      <c r="O50"/>
      <c r="P50"/>
      <c r="Q50"/>
      <c r="R50"/>
      <c r="S50"/>
      <c r="T50"/>
      <c r="U50"/>
      <c r="V50"/>
      <c r="W50"/>
      <c r="X50"/>
      <c r="AA50"/>
      <c r="AB50"/>
    </row>
    <row r="51" spans="1:31" ht="15" x14ac:dyDescent="0.25">
      <c r="A51" s="70"/>
      <c r="B51" s="6">
        <v>48</v>
      </c>
      <c r="C51" s="269" t="s">
        <v>127</v>
      </c>
      <c r="D51" s="270"/>
      <c r="E51" s="270"/>
      <c r="F51" s="270"/>
      <c r="G51" s="271"/>
      <c r="H51"/>
      <c r="I51"/>
      <c r="J51"/>
      <c r="K51"/>
      <c r="L51"/>
      <c r="M51"/>
      <c r="N51"/>
      <c r="O51"/>
      <c r="P51"/>
      <c r="Q51"/>
      <c r="R51"/>
      <c r="S51"/>
      <c r="T51"/>
      <c r="U51"/>
      <c r="V51"/>
      <c r="W51"/>
      <c r="X51"/>
      <c r="AA51"/>
      <c r="AB51"/>
    </row>
    <row r="52" spans="1:31" ht="15" x14ac:dyDescent="0.25">
      <c r="A52" s="70"/>
      <c r="B52" s="6">
        <v>49</v>
      </c>
      <c r="C52" s="269" t="s">
        <v>128</v>
      </c>
      <c r="D52" s="270"/>
      <c r="E52" s="270"/>
      <c r="F52" s="270"/>
      <c r="G52" s="271"/>
      <c r="H52"/>
      <c r="I52"/>
      <c r="J52"/>
      <c r="K52"/>
      <c r="L52"/>
      <c r="M52"/>
      <c r="N52"/>
      <c r="O52"/>
      <c r="P52"/>
      <c r="Q52"/>
      <c r="R52"/>
      <c r="S52"/>
      <c r="T52"/>
      <c r="U52"/>
      <c r="V52"/>
      <c r="W52"/>
      <c r="X52"/>
      <c r="AA52"/>
      <c r="AB52"/>
    </row>
    <row r="53" spans="1:31" ht="15" x14ac:dyDescent="0.25">
      <c r="A53" s="70"/>
      <c r="B53" s="6">
        <v>50</v>
      </c>
      <c r="C53" s="269" t="s">
        <v>129</v>
      </c>
      <c r="D53" s="270"/>
      <c r="E53" s="270"/>
      <c r="F53" s="270"/>
      <c r="G53" s="271"/>
      <c r="H53"/>
      <c r="I53"/>
      <c r="J53"/>
      <c r="K53"/>
      <c r="L53"/>
      <c r="M53"/>
      <c r="N53"/>
      <c r="O53"/>
      <c r="P53"/>
      <c r="Q53"/>
      <c r="R53"/>
      <c r="S53"/>
      <c r="T53"/>
      <c r="U53"/>
      <c r="V53"/>
      <c r="W53"/>
      <c r="X53"/>
      <c r="AA53"/>
      <c r="AB53"/>
    </row>
    <row r="54" spans="1:31" ht="15" x14ac:dyDescent="0.25">
      <c r="A54" s="251"/>
      <c r="B54" s="252"/>
      <c r="C54" s="286" t="s">
        <v>47</v>
      </c>
      <c r="D54" s="287"/>
      <c r="E54" s="287"/>
      <c r="F54" s="287"/>
      <c r="G54" s="288"/>
      <c r="H54" s="253"/>
      <c r="I54" s="254"/>
      <c r="J54" s="246" t="e">
        <f>AVERAGE(J4:J53)</f>
        <v>#DIV/0!</v>
      </c>
      <c r="K54" s="246" t="e">
        <f>AVERAGE(K4:K53)</f>
        <v>#DIV/0!</v>
      </c>
      <c r="L54" s="246" t="e">
        <f>AVERAGE(L4:L53)</f>
        <v>#DIV/0!</v>
      </c>
      <c r="M54" s="261"/>
      <c r="N54" s="261"/>
      <c r="O54" s="261"/>
      <c r="P54" s="261"/>
      <c r="Q54" s="261"/>
      <c r="R54" s="261"/>
      <c r="S54" s="261"/>
      <c r="T54" s="261"/>
      <c r="U54" s="261"/>
      <c r="V54" s="261"/>
      <c r="W54" s="261"/>
      <c r="X54" s="261"/>
      <c r="Y54" s="261"/>
      <c r="Z54" s="261"/>
      <c r="AA54" s="254"/>
      <c r="AB54" s="254"/>
      <c r="AC54" s="249" t="e">
        <f>AVERAGE(AC4:AC53)</f>
        <v>#DIV/0!</v>
      </c>
      <c r="AD54" s="249" t="e">
        <f>AVERAGE(AD4:AD53)</f>
        <v>#DIV/0!</v>
      </c>
      <c r="AE54" s="254"/>
    </row>
    <row r="55" spans="1:31" ht="15" x14ac:dyDescent="0.25">
      <c r="A55" s="255"/>
      <c r="B55" s="256"/>
      <c r="C55" s="286" t="s">
        <v>39</v>
      </c>
      <c r="D55" s="287"/>
      <c r="E55" s="287"/>
      <c r="F55" s="287"/>
      <c r="G55" s="288"/>
      <c r="H55" s="257"/>
      <c r="I55" s="258"/>
      <c r="J55" s="258"/>
      <c r="K55" s="258"/>
      <c r="L55" s="258"/>
      <c r="M55" s="258"/>
      <c r="N55" s="247">
        <f t="shared" ref="N55:Y55" si="0">SUM(N4:N53)</f>
        <v>0</v>
      </c>
      <c r="O55" s="247">
        <f t="shared" si="0"/>
        <v>0</v>
      </c>
      <c r="P55" s="247">
        <f t="shared" si="0"/>
        <v>0</v>
      </c>
      <c r="Q55" s="247">
        <f t="shared" si="0"/>
        <v>0</v>
      </c>
      <c r="R55" s="247">
        <f t="shared" si="0"/>
        <v>0</v>
      </c>
      <c r="S55" s="247">
        <f t="shared" si="0"/>
        <v>0</v>
      </c>
      <c r="T55" s="247">
        <f t="shared" si="0"/>
        <v>0</v>
      </c>
      <c r="U55" s="247">
        <f t="shared" si="0"/>
        <v>0</v>
      </c>
      <c r="V55" s="247">
        <f t="shared" si="0"/>
        <v>0</v>
      </c>
      <c r="W55" s="247">
        <f t="shared" si="0"/>
        <v>0</v>
      </c>
      <c r="X55" s="247">
        <f t="shared" si="0"/>
        <v>0</v>
      </c>
      <c r="Y55" s="247">
        <f t="shared" si="0"/>
        <v>0</v>
      </c>
      <c r="Z55" s="258"/>
      <c r="AA55" s="264"/>
      <c r="AB55" s="258"/>
      <c r="AC55" s="264"/>
      <c r="AD55" s="258"/>
      <c r="AE55" s="258"/>
    </row>
    <row r="56" spans="1:31" ht="15" x14ac:dyDescent="0.25">
      <c r="A56" s="255"/>
      <c r="B56" s="256"/>
      <c r="C56" s="282" t="s">
        <v>130</v>
      </c>
      <c r="D56" s="282"/>
      <c r="E56" s="282"/>
      <c r="F56" s="282"/>
      <c r="G56" s="283"/>
      <c r="H56" s="259"/>
      <c r="I56" s="260"/>
      <c r="J56" s="260"/>
      <c r="K56" s="260"/>
      <c r="L56" s="260"/>
      <c r="M56" s="260"/>
      <c r="N56" s="248" t="e">
        <f>N55/B58</f>
        <v>#DIV/0!</v>
      </c>
      <c r="O56" s="248" t="e">
        <f>O55/B58</f>
        <v>#DIV/0!</v>
      </c>
      <c r="P56" s="248" t="e">
        <f>P55/B58</f>
        <v>#DIV/0!</v>
      </c>
      <c r="Q56" s="248" t="e">
        <f>Q55/B58</f>
        <v>#DIV/0!</v>
      </c>
      <c r="R56" s="248" t="e">
        <f>R55/B58</f>
        <v>#DIV/0!</v>
      </c>
      <c r="S56" s="248" t="e">
        <f>S55/B58</f>
        <v>#DIV/0!</v>
      </c>
      <c r="T56" s="248" t="e">
        <f>T55/B58</f>
        <v>#DIV/0!</v>
      </c>
      <c r="U56" s="248" t="e">
        <f>U55/B58</f>
        <v>#DIV/0!</v>
      </c>
      <c r="V56" s="248" t="e">
        <f>V55/B58</f>
        <v>#DIV/0!</v>
      </c>
      <c r="W56" s="248" t="e">
        <f>W55/B58</f>
        <v>#DIV/0!</v>
      </c>
      <c r="X56" s="248" t="e">
        <f>X55/B58</f>
        <v>#DIV/0!</v>
      </c>
      <c r="Y56" s="248" t="e">
        <f>Y55/B58</f>
        <v>#DIV/0!</v>
      </c>
      <c r="Z56" s="262"/>
      <c r="AA56" s="263"/>
      <c r="AB56" s="260"/>
      <c r="AC56" s="263"/>
      <c r="AD56" s="260"/>
      <c r="AE56" s="260"/>
    </row>
    <row r="57" spans="1:31" ht="15" x14ac:dyDescent="0.25">
      <c r="A57" s="255"/>
      <c r="B57" s="256"/>
      <c r="C57" s="282" t="s">
        <v>209</v>
      </c>
      <c r="D57" s="282"/>
      <c r="E57" s="282"/>
      <c r="F57" s="282"/>
      <c r="G57" s="283"/>
      <c r="H57" s="259"/>
      <c r="I57" s="260"/>
      <c r="J57" s="260"/>
      <c r="K57" s="260"/>
      <c r="L57" s="260"/>
      <c r="M57" s="260"/>
      <c r="N57" s="262"/>
      <c r="O57" s="262"/>
      <c r="P57" s="262"/>
      <c r="Q57" s="262"/>
      <c r="R57" s="262"/>
      <c r="S57" s="262"/>
      <c r="T57" s="262"/>
      <c r="U57" s="262"/>
      <c r="V57" s="262"/>
      <c r="W57" s="262"/>
      <c r="X57" s="262"/>
      <c r="Y57" s="262"/>
      <c r="Z57" s="262"/>
      <c r="AA57" s="263"/>
      <c r="AB57" s="260"/>
      <c r="AC57" s="263"/>
      <c r="AD57" s="250" t="e">
        <f>STDEV(AD4:AD53)</f>
        <v>#DIV/0!</v>
      </c>
      <c r="AE57" s="260"/>
    </row>
    <row r="58" spans="1:31" ht="40.5" customHeight="1" x14ac:dyDescent="0.5">
      <c r="A58" s="70"/>
      <c r="B58" s="265">
        <f>(COUNT(I4:I53,"*")+COUNTIF(I4:I53,"*"))</f>
        <v>0</v>
      </c>
      <c r="C58" s="266" t="s">
        <v>90</v>
      </c>
      <c r="D58" s="128"/>
      <c r="E58" s="129" t="s">
        <v>96</v>
      </c>
      <c r="F58" s="130"/>
      <c r="G58" s="114"/>
      <c r="H58" s="275" t="s">
        <v>33</v>
      </c>
      <c r="I58" s="267"/>
      <c r="J58" s="267"/>
      <c r="K58" s="267"/>
      <c r="L58" s="267"/>
      <c r="M58" s="267"/>
      <c r="N58" s="267"/>
      <c r="O58" s="267"/>
      <c r="P58" s="267"/>
      <c r="Q58" s="267"/>
      <c r="R58" s="267"/>
      <c r="S58" s="267"/>
      <c r="T58" s="267"/>
      <c r="U58" s="267"/>
      <c r="V58" s="267"/>
      <c r="W58" s="267"/>
      <c r="X58" s="267"/>
      <c r="Y58" s="267"/>
      <c r="Z58" s="267"/>
      <c r="AA58" s="267"/>
      <c r="AB58" s="267"/>
      <c r="AC58" s="267"/>
      <c r="AD58" s="275"/>
      <c r="AE58" s="267"/>
    </row>
    <row r="59" spans="1:31" ht="15" x14ac:dyDescent="0.25">
      <c r="A59" s="284" t="s">
        <v>97</v>
      </c>
      <c r="B59" s="284"/>
      <c r="C59" s="284"/>
      <c r="D59" s="285"/>
      <c r="E59" s="131"/>
      <c r="F59" s="132">
        <v>0</v>
      </c>
      <c r="G59" s="114"/>
      <c r="H59" s="114"/>
      <c r="I59" s="114"/>
      <c r="J59" s="115">
        <f>COUNTIF(J4:J53,"0")</f>
        <v>0</v>
      </c>
      <c r="K59" s="115">
        <f>COUNTIF(K4:K53,"0")</f>
        <v>0</v>
      </c>
      <c r="L59" s="115">
        <f>COUNTIF(L4:L53,"0")</f>
        <v>0</v>
      </c>
      <c r="M59" s="120"/>
      <c r="N59" s="152">
        <f t="shared" ref="N59:Y59" si="1">COUNTIF(N4:N53,"0")</f>
        <v>0</v>
      </c>
      <c r="O59" s="152">
        <f t="shared" si="1"/>
        <v>0</v>
      </c>
      <c r="P59" s="152">
        <f t="shared" si="1"/>
        <v>0</v>
      </c>
      <c r="Q59" s="152">
        <f t="shared" si="1"/>
        <v>0</v>
      </c>
      <c r="R59" s="152">
        <f t="shared" si="1"/>
        <v>0</v>
      </c>
      <c r="S59" s="152">
        <f t="shared" si="1"/>
        <v>0</v>
      </c>
      <c r="T59" s="152">
        <f t="shared" si="1"/>
        <v>0</v>
      </c>
      <c r="U59" s="152">
        <f t="shared" si="1"/>
        <v>0</v>
      </c>
      <c r="V59" s="152">
        <f t="shared" si="1"/>
        <v>0</v>
      </c>
      <c r="W59" s="152">
        <f t="shared" si="1"/>
        <v>0</v>
      </c>
      <c r="X59" s="152">
        <f t="shared" si="1"/>
        <v>0</v>
      </c>
      <c r="Y59" s="152">
        <f t="shared" si="1"/>
        <v>0</v>
      </c>
      <c r="Z59" s="120"/>
      <c r="AA59" s="120"/>
      <c r="AB59" s="120"/>
      <c r="AC59" s="115">
        <f>COUNTIF(AC4:AC53,"0")</f>
        <v>0</v>
      </c>
      <c r="AD59" s="120"/>
      <c r="AE59" s="115">
        <f>COUNTIF(AE4:AE53,"0")</f>
        <v>0</v>
      </c>
    </row>
    <row r="60" spans="1:31" ht="15" x14ac:dyDescent="0.25">
      <c r="A60" s="284"/>
      <c r="B60" s="284"/>
      <c r="C60" s="284"/>
      <c r="D60" s="285"/>
      <c r="E60" s="131"/>
      <c r="F60" s="133">
        <v>1</v>
      </c>
      <c r="G60" s="114"/>
      <c r="H60" s="25"/>
      <c r="I60" s="114"/>
      <c r="J60" s="136">
        <f>COUNTIF(J4:J53,"1")</f>
        <v>0</v>
      </c>
      <c r="K60" s="136">
        <f>COUNTIF(K4:K53,"1")</f>
        <v>0</v>
      </c>
      <c r="L60" s="136">
        <f>COUNTIF(L4:L53,"1")</f>
        <v>0</v>
      </c>
      <c r="M60" s="117"/>
      <c r="N60" s="136">
        <f t="shared" ref="N60:Y60" si="2">COUNTIF(N4:N53,"1")</f>
        <v>0</v>
      </c>
      <c r="O60" s="136">
        <f t="shared" si="2"/>
        <v>0</v>
      </c>
      <c r="P60" s="136">
        <f t="shared" si="2"/>
        <v>0</v>
      </c>
      <c r="Q60" s="136">
        <f t="shared" si="2"/>
        <v>0</v>
      </c>
      <c r="R60" s="136">
        <f t="shared" si="2"/>
        <v>0</v>
      </c>
      <c r="S60" s="136">
        <f t="shared" si="2"/>
        <v>0</v>
      </c>
      <c r="T60" s="136">
        <f t="shared" si="2"/>
        <v>0</v>
      </c>
      <c r="U60" s="136">
        <f t="shared" si="2"/>
        <v>0</v>
      </c>
      <c r="V60" s="136">
        <f t="shared" si="2"/>
        <v>0</v>
      </c>
      <c r="W60" s="136">
        <f t="shared" si="2"/>
        <v>0</v>
      </c>
      <c r="X60" s="136">
        <f t="shared" si="2"/>
        <v>0</v>
      </c>
      <c r="Y60" s="136">
        <f t="shared" si="2"/>
        <v>0</v>
      </c>
      <c r="Z60" s="117"/>
      <c r="AA60" s="117"/>
      <c r="AB60" s="117"/>
      <c r="AC60" s="136">
        <f>COUNTIF(AC4:AC53,"1")</f>
        <v>0</v>
      </c>
      <c r="AD60" s="117"/>
      <c r="AE60" s="136">
        <f>COUNTIF(AE4:AE53,"1")</f>
        <v>0</v>
      </c>
    </row>
    <row r="61" spans="1:31" ht="15" x14ac:dyDescent="0.25">
      <c r="A61" s="284"/>
      <c r="B61" s="284"/>
      <c r="C61" s="284"/>
      <c r="D61" s="285"/>
      <c r="E61" s="131"/>
      <c r="F61" s="133">
        <v>2</v>
      </c>
      <c r="G61" s="114"/>
      <c r="H61" s="5"/>
      <c r="I61" s="114"/>
      <c r="J61" s="136">
        <f>COUNTIF(J4:J53,"2")</f>
        <v>0</v>
      </c>
      <c r="K61" s="136">
        <f>COUNTIF(K4:K53,"2")</f>
        <v>0</v>
      </c>
      <c r="L61" s="136">
        <f>COUNTIF(L4:L53,"2")</f>
        <v>0</v>
      </c>
      <c r="M61" s="117"/>
      <c r="N61" s="135">
        <f t="shared" ref="N61:Y61" si="3">COUNTIF(N4:N53,"2")</f>
        <v>0</v>
      </c>
      <c r="O61" s="135">
        <f t="shared" si="3"/>
        <v>0</v>
      </c>
      <c r="P61" s="135">
        <f t="shared" si="3"/>
        <v>0</v>
      </c>
      <c r="Q61" s="135">
        <f t="shared" si="3"/>
        <v>0</v>
      </c>
      <c r="R61" s="135">
        <f t="shared" si="3"/>
        <v>0</v>
      </c>
      <c r="S61" s="135">
        <f t="shared" si="3"/>
        <v>0</v>
      </c>
      <c r="T61" s="135">
        <f t="shared" si="3"/>
        <v>0</v>
      </c>
      <c r="U61" s="135">
        <f t="shared" si="3"/>
        <v>0</v>
      </c>
      <c r="V61" s="135">
        <f t="shared" si="3"/>
        <v>0</v>
      </c>
      <c r="W61" s="135">
        <f t="shared" si="3"/>
        <v>0</v>
      </c>
      <c r="X61" s="135">
        <f t="shared" si="3"/>
        <v>0</v>
      </c>
      <c r="Y61" s="135">
        <f t="shared" si="3"/>
        <v>0</v>
      </c>
      <c r="Z61" s="117"/>
      <c r="AA61" s="117"/>
      <c r="AB61" s="117"/>
      <c r="AC61" s="136">
        <f>COUNTIF(AC4:AC53,"2")</f>
        <v>0</v>
      </c>
      <c r="AD61" s="117"/>
      <c r="AE61" s="136">
        <f>COUNTIF(AE4:AE53,"2")</f>
        <v>0</v>
      </c>
    </row>
    <row r="62" spans="1:31" ht="15" x14ac:dyDescent="0.25">
      <c r="A62" s="284"/>
      <c r="B62" s="284"/>
      <c r="C62" s="284"/>
      <c r="D62" s="285"/>
      <c r="E62" s="131"/>
      <c r="F62" s="133">
        <v>3</v>
      </c>
      <c r="G62" s="114"/>
      <c r="H62" s="5"/>
      <c r="I62" s="114"/>
      <c r="J62" s="136">
        <f>COUNTIF(J4:J53,"3")</f>
        <v>0</v>
      </c>
      <c r="K62" s="136">
        <f>COUNTIF(K4:K53,"3")</f>
        <v>0</v>
      </c>
      <c r="L62" s="136">
        <f>COUNTIF(L4:L53,"3")</f>
        <v>0</v>
      </c>
      <c r="M62" s="117"/>
      <c r="N62" s="135">
        <f t="shared" ref="N62:Y62" si="4">COUNTIF(N4:N53,"3")</f>
        <v>0</v>
      </c>
      <c r="O62" s="135">
        <f t="shared" si="4"/>
        <v>0</v>
      </c>
      <c r="P62" s="135">
        <f t="shared" si="4"/>
        <v>0</v>
      </c>
      <c r="Q62" s="135">
        <f t="shared" si="4"/>
        <v>0</v>
      </c>
      <c r="R62" s="135">
        <f t="shared" si="4"/>
        <v>0</v>
      </c>
      <c r="S62" s="135">
        <f t="shared" si="4"/>
        <v>0</v>
      </c>
      <c r="T62" s="135">
        <f t="shared" si="4"/>
        <v>0</v>
      </c>
      <c r="U62" s="135">
        <f t="shared" si="4"/>
        <v>0</v>
      </c>
      <c r="V62" s="135">
        <f t="shared" si="4"/>
        <v>0</v>
      </c>
      <c r="W62" s="135">
        <f t="shared" si="4"/>
        <v>0</v>
      </c>
      <c r="X62" s="135">
        <f t="shared" si="4"/>
        <v>0</v>
      </c>
      <c r="Y62" s="135">
        <f t="shared" si="4"/>
        <v>0</v>
      </c>
      <c r="Z62" s="117"/>
      <c r="AA62" s="117"/>
      <c r="AB62" s="117"/>
      <c r="AC62" s="136">
        <f>COUNTIF(AC4:AC53,"3")</f>
        <v>0</v>
      </c>
      <c r="AD62" s="117"/>
      <c r="AE62" s="136">
        <f>COUNTIF(AE4:AE53,"3")</f>
        <v>0</v>
      </c>
    </row>
    <row r="63" spans="1:31" ht="16.5" customHeight="1" x14ac:dyDescent="0.25">
      <c r="A63" s="284"/>
      <c r="B63" s="284"/>
      <c r="C63" s="284"/>
      <c r="D63" s="285"/>
      <c r="E63" s="131"/>
      <c r="F63" s="133">
        <v>4</v>
      </c>
      <c r="G63" s="114"/>
      <c r="H63" s="5"/>
      <c r="I63" s="114"/>
      <c r="J63" s="136">
        <f>COUNTIF(J4:J53,"4")</f>
        <v>0</v>
      </c>
      <c r="K63" s="136">
        <f>COUNTIF(K4:K53,"4")</f>
        <v>0</v>
      </c>
      <c r="L63" s="136">
        <f>COUNTIF(L4:L53,"4")</f>
        <v>0</v>
      </c>
      <c r="M63" s="117"/>
      <c r="N63" s="135">
        <f t="shared" ref="N63:Y63" si="5">COUNTIF(N4:N53,"4")</f>
        <v>0</v>
      </c>
      <c r="O63" s="135">
        <f t="shared" si="5"/>
        <v>0</v>
      </c>
      <c r="P63" s="135">
        <f t="shared" si="5"/>
        <v>0</v>
      </c>
      <c r="Q63" s="135">
        <f t="shared" si="5"/>
        <v>0</v>
      </c>
      <c r="R63" s="135">
        <f t="shared" si="5"/>
        <v>0</v>
      </c>
      <c r="S63" s="135">
        <f t="shared" si="5"/>
        <v>0</v>
      </c>
      <c r="T63" s="135">
        <f t="shared" si="5"/>
        <v>0</v>
      </c>
      <c r="U63" s="135">
        <f t="shared" si="5"/>
        <v>0</v>
      </c>
      <c r="V63" s="135">
        <f t="shared" si="5"/>
        <v>0</v>
      </c>
      <c r="W63" s="135">
        <f t="shared" si="5"/>
        <v>0</v>
      </c>
      <c r="X63" s="135">
        <f t="shared" si="5"/>
        <v>0</v>
      </c>
      <c r="Y63" s="135">
        <f t="shared" si="5"/>
        <v>0</v>
      </c>
      <c r="Z63" s="117"/>
      <c r="AA63" s="117"/>
      <c r="AB63" s="117"/>
      <c r="AC63" s="136">
        <f>COUNTIF(AC4:AC53,"4")</f>
        <v>0</v>
      </c>
      <c r="AD63" s="117"/>
      <c r="AE63" s="136">
        <f>COUNTIF(AE4:AE53,"4")</f>
        <v>0</v>
      </c>
    </row>
    <row r="64" spans="1:31" s="11" customFormat="1" ht="15.75" customHeight="1" x14ac:dyDescent="0.25">
      <c r="A64" s="284"/>
      <c r="B64" s="284"/>
      <c r="C64" s="284"/>
      <c r="D64" s="285"/>
      <c r="E64" s="131"/>
      <c r="F64" s="133">
        <v>5</v>
      </c>
      <c r="G64" s="114"/>
      <c r="H64" s="5"/>
      <c r="I64" s="114"/>
      <c r="J64" s="136">
        <f>COUNTIF(J4:J53,"5")</f>
        <v>0</v>
      </c>
      <c r="K64" s="136">
        <f>COUNTIF(K4:K53,"5")</f>
        <v>0</v>
      </c>
      <c r="L64" s="136">
        <f>COUNTIF(L4:L53,"5")</f>
        <v>0</v>
      </c>
      <c r="M64" s="117"/>
      <c r="N64" s="135">
        <f t="shared" ref="N64:Y64" si="6">COUNTIF(N4:N53,"5")</f>
        <v>0</v>
      </c>
      <c r="O64" s="135">
        <f t="shared" si="6"/>
        <v>0</v>
      </c>
      <c r="P64" s="135">
        <f t="shared" si="6"/>
        <v>0</v>
      </c>
      <c r="Q64" s="135">
        <f t="shared" si="6"/>
        <v>0</v>
      </c>
      <c r="R64" s="135">
        <f t="shared" si="6"/>
        <v>0</v>
      </c>
      <c r="S64" s="135">
        <f t="shared" si="6"/>
        <v>0</v>
      </c>
      <c r="T64" s="135">
        <f t="shared" si="6"/>
        <v>0</v>
      </c>
      <c r="U64" s="135">
        <f t="shared" si="6"/>
        <v>0</v>
      </c>
      <c r="V64" s="135">
        <f t="shared" si="6"/>
        <v>0</v>
      </c>
      <c r="W64" s="135">
        <f t="shared" si="6"/>
        <v>0</v>
      </c>
      <c r="X64" s="135">
        <f t="shared" si="6"/>
        <v>0</v>
      </c>
      <c r="Y64" s="135">
        <f t="shared" si="6"/>
        <v>0</v>
      </c>
      <c r="Z64" s="117"/>
      <c r="AA64" s="117"/>
      <c r="AB64" s="117"/>
      <c r="AC64" s="136">
        <f>COUNTIF(AC4:AC53,"5")</f>
        <v>0</v>
      </c>
      <c r="AD64" s="117"/>
      <c r="AE64" s="136">
        <f>COUNTIF(AE4:AE53,"5")</f>
        <v>0</v>
      </c>
    </row>
    <row r="65" spans="1:39" ht="15.75" customHeight="1" x14ac:dyDescent="0.25">
      <c r="A65" s="284"/>
      <c r="B65" s="284"/>
      <c r="C65" s="284"/>
      <c r="D65" s="285"/>
      <c r="E65" s="131"/>
      <c r="F65" s="133">
        <v>6</v>
      </c>
      <c r="G65" s="114"/>
      <c r="H65" s="5"/>
      <c r="I65" s="114"/>
      <c r="J65" s="118">
        <f>COUNTIF(J4:J53,"6")</f>
        <v>0</v>
      </c>
      <c r="K65" s="118">
        <f>COUNTIF(K4:K53,"6")</f>
        <v>0</v>
      </c>
      <c r="L65" s="118">
        <f>COUNTIF(L4:L53,"6")</f>
        <v>0</v>
      </c>
      <c r="M65" s="116"/>
      <c r="N65" s="118">
        <f t="shared" ref="N65:Y65" si="7">COUNTIF(N4:N53,"6")</f>
        <v>0</v>
      </c>
      <c r="O65" s="118">
        <f t="shared" si="7"/>
        <v>0</v>
      </c>
      <c r="P65" s="118">
        <f t="shared" si="7"/>
        <v>0</v>
      </c>
      <c r="Q65" s="118">
        <f t="shared" si="7"/>
        <v>0</v>
      </c>
      <c r="R65" s="118">
        <f t="shared" si="7"/>
        <v>0</v>
      </c>
      <c r="S65" s="118">
        <f t="shared" si="7"/>
        <v>0</v>
      </c>
      <c r="T65" s="118">
        <f t="shared" si="7"/>
        <v>0</v>
      </c>
      <c r="U65" s="118">
        <f t="shared" si="7"/>
        <v>0</v>
      </c>
      <c r="V65" s="118">
        <f t="shared" si="7"/>
        <v>0</v>
      </c>
      <c r="W65" s="118">
        <f t="shared" si="7"/>
        <v>0</v>
      </c>
      <c r="X65" s="118">
        <f t="shared" si="7"/>
        <v>0</v>
      </c>
      <c r="Y65" s="118">
        <f t="shared" si="7"/>
        <v>0</v>
      </c>
      <c r="Z65" s="116"/>
      <c r="AA65" s="116"/>
      <c r="AB65" s="116"/>
      <c r="AC65" s="118">
        <f>COUNTIF(AC3:AC53,"7")</f>
        <v>0</v>
      </c>
      <c r="AD65" s="116"/>
      <c r="AE65" s="118">
        <f>COUNTIF(AE3:AE53,"7")</f>
        <v>0</v>
      </c>
    </row>
    <row r="66" spans="1:39" ht="15.75" customHeight="1" x14ac:dyDescent="0.25">
      <c r="A66" s="284"/>
      <c r="B66" s="284"/>
      <c r="C66" s="284"/>
      <c r="D66" s="285"/>
      <c r="E66" s="129"/>
      <c r="F66" s="133">
        <v>7</v>
      </c>
      <c r="G66" s="114"/>
      <c r="H66" s="5"/>
      <c r="I66" s="114"/>
      <c r="J66" s="118">
        <f>COUNTIF(J4:J53,"7")</f>
        <v>0</v>
      </c>
      <c r="K66" s="118">
        <f>COUNTIF(K4:K53,"7")</f>
        <v>0</v>
      </c>
      <c r="L66" s="118">
        <f>COUNTIF(L4:L53,"7")</f>
        <v>0</v>
      </c>
      <c r="M66" s="116"/>
      <c r="N66" s="118">
        <f t="shared" ref="N66:Y66" si="8">COUNTIF(N4:N53,"7")</f>
        <v>0</v>
      </c>
      <c r="O66" s="118">
        <f t="shared" si="8"/>
        <v>0</v>
      </c>
      <c r="P66" s="118">
        <f t="shared" si="8"/>
        <v>0</v>
      </c>
      <c r="Q66" s="118">
        <f t="shared" si="8"/>
        <v>0</v>
      </c>
      <c r="R66" s="118">
        <f t="shared" si="8"/>
        <v>0</v>
      </c>
      <c r="S66" s="118">
        <f t="shared" si="8"/>
        <v>0</v>
      </c>
      <c r="T66" s="118">
        <f t="shared" si="8"/>
        <v>0</v>
      </c>
      <c r="U66" s="118">
        <f t="shared" si="8"/>
        <v>0</v>
      </c>
      <c r="V66" s="118">
        <f t="shared" si="8"/>
        <v>0</v>
      </c>
      <c r="W66" s="118">
        <f t="shared" si="8"/>
        <v>0</v>
      </c>
      <c r="X66" s="118">
        <f t="shared" si="8"/>
        <v>0</v>
      </c>
      <c r="Y66" s="118">
        <f t="shared" si="8"/>
        <v>0</v>
      </c>
      <c r="Z66" s="116"/>
      <c r="AA66" s="116"/>
      <c r="AB66" s="116"/>
      <c r="AC66" s="118">
        <f>COUNTIF(AC3:AC53,"8")</f>
        <v>0</v>
      </c>
      <c r="AD66" s="116"/>
      <c r="AE66" s="118">
        <f>COUNTIF(AE3:AE53,"8")</f>
        <v>0</v>
      </c>
    </row>
    <row r="67" spans="1:39" ht="15.75" customHeight="1" x14ac:dyDescent="0.25">
      <c r="A67" s="284"/>
      <c r="B67" s="284"/>
      <c r="C67" s="284"/>
      <c r="D67" s="285"/>
      <c r="E67" s="129"/>
      <c r="F67" s="133">
        <v>8</v>
      </c>
      <c r="G67" s="114"/>
      <c r="H67" s="5"/>
      <c r="I67" s="114"/>
      <c r="J67" s="118">
        <f>COUNTIF(J4:J53,"8")</f>
        <v>0</v>
      </c>
      <c r="K67" s="118">
        <f>COUNTIF(K4:K53,"8")</f>
        <v>0</v>
      </c>
      <c r="L67" s="118">
        <f>COUNTIF(L4:L53,"8")</f>
        <v>0</v>
      </c>
      <c r="M67" s="116"/>
      <c r="N67" s="118">
        <f t="shared" ref="N67:Y67" si="9">COUNTIF(N4:N53,"8")</f>
        <v>0</v>
      </c>
      <c r="O67" s="118">
        <f t="shared" si="9"/>
        <v>0</v>
      </c>
      <c r="P67" s="118">
        <f t="shared" si="9"/>
        <v>0</v>
      </c>
      <c r="Q67" s="118">
        <f t="shared" si="9"/>
        <v>0</v>
      </c>
      <c r="R67" s="118">
        <f t="shared" si="9"/>
        <v>0</v>
      </c>
      <c r="S67" s="118">
        <f t="shared" si="9"/>
        <v>0</v>
      </c>
      <c r="T67" s="118">
        <f t="shared" si="9"/>
        <v>0</v>
      </c>
      <c r="U67" s="118">
        <f t="shared" si="9"/>
        <v>0</v>
      </c>
      <c r="V67" s="118">
        <f t="shared" si="9"/>
        <v>0</v>
      </c>
      <c r="W67" s="118">
        <f t="shared" si="9"/>
        <v>0</v>
      </c>
      <c r="X67" s="118">
        <f t="shared" si="9"/>
        <v>0</v>
      </c>
      <c r="Y67" s="118">
        <f t="shared" si="9"/>
        <v>0</v>
      </c>
      <c r="Z67" s="116"/>
      <c r="AA67" s="116"/>
      <c r="AB67" s="116"/>
      <c r="AC67" s="118">
        <f>COUNTIF(AC3:AC53,"9")</f>
        <v>0</v>
      </c>
      <c r="AD67" s="116"/>
      <c r="AE67" s="118">
        <f>COUNTIF(AE3:AE53,"9")</f>
        <v>0</v>
      </c>
    </row>
    <row r="68" spans="1:39" ht="15.75" customHeight="1" x14ac:dyDescent="0.25">
      <c r="A68" s="284"/>
      <c r="B68" s="284"/>
      <c r="C68" s="284"/>
      <c r="D68" s="285"/>
      <c r="E68" s="129"/>
      <c r="F68" s="133">
        <v>9</v>
      </c>
      <c r="G68" s="114"/>
      <c r="H68" s="5"/>
      <c r="I68" s="114"/>
      <c r="J68" s="118">
        <f>COUNTIF(J4:J53,"9")</f>
        <v>0</v>
      </c>
      <c r="K68" s="118">
        <f>COUNTIF(K4:K53,"9")</f>
        <v>0</v>
      </c>
      <c r="L68" s="118">
        <f>COUNTIF(L4:L53,"9")</f>
        <v>0</v>
      </c>
      <c r="M68" s="116"/>
      <c r="N68" s="118">
        <f t="shared" ref="N68:Y68" si="10">COUNTIF(N4:N53,"9")</f>
        <v>0</v>
      </c>
      <c r="O68" s="118">
        <f t="shared" si="10"/>
        <v>0</v>
      </c>
      <c r="P68" s="118">
        <f t="shared" si="10"/>
        <v>0</v>
      </c>
      <c r="Q68" s="118">
        <f t="shared" si="10"/>
        <v>0</v>
      </c>
      <c r="R68" s="118">
        <f t="shared" si="10"/>
        <v>0</v>
      </c>
      <c r="S68" s="118">
        <f t="shared" si="10"/>
        <v>0</v>
      </c>
      <c r="T68" s="118">
        <f t="shared" si="10"/>
        <v>0</v>
      </c>
      <c r="U68" s="118">
        <f t="shared" si="10"/>
        <v>0</v>
      </c>
      <c r="V68" s="118">
        <f t="shared" si="10"/>
        <v>0</v>
      </c>
      <c r="W68" s="118">
        <f t="shared" si="10"/>
        <v>0</v>
      </c>
      <c r="X68" s="118">
        <f t="shared" si="10"/>
        <v>0</v>
      </c>
      <c r="Y68" s="118">
        <f t="shared" si="10"/>
        <v>0</v>
      </c>
      <c r="Z68" s="116"/>
      <c r="AA68" s="116"/>
      <c r="AB68" s="116"/>
      <c r="AC68" s="118">
        <f>COUNTIF(AC3:AC53,"10")</f>
        <v>0</v>
      </c>
      <c r="AD68" s="116"/>
      <c r="AE68" s="118">
        <f>COUNTIF(AE3:AE53,"10")</f>
        <v>0</v>
      </c>
    </row>
    <row r="69" spans="1:39" ht="15.75" customHeight="1" x14ac:dyDescent="0.25">
      <c r="A69" s="284"/>
      <c r="B69" s="284"/>
      <c r="C69" s="284"/>
      <c r="D69" s="285"/>
      <c r="E69" s="129"/>
      <c r="F69" s="134">
        <v>10</v>
      </c>
      <c r="G69" s="114"/>
      <c r="H69" s="5"/>
      <c r="I69" s="114"/>
      <c r="J69" s="119">
        <f>COUNTIF(J4:J53,"10")</f>
        <v>0</v>
      </c>
      <c r="K69" s="119">
        <f>COUNTIF(K4:K53,"10")</f>
        <v>0</v>
      </c>
      <c r="L69" s="119">
        <f>COUNTIF(L4:L53,"10")</f>
        <v>0</v>
      </c>
      <c r="M69" s="121"/>
      <c r="N69" s="119">
        <f t="shared" ref="N69:Y69" si="11">COUNTIF(N4:N53,"10")</f>
        <v>0</v>
      </c>
      <c r="O69" s="119">
        <f t="shared" si="11"/>
        <v>0</v>
      </c>
      <c r="P69" s="119">
        <f t="shared" si="11"/>
        <v>0</v>
      </c>
      <c r="Q69" s="119">
        <f t="shared" si="11"/>
        <v>0</v>
      </c>
      <c r="R69" s="119">
        <f t="shared" si="11"/>
        <v>0</v>
      </c>
      <c r="S69" s="119">
        <f t="shared" si="11"/>
        <v>0</v>
      </c>
      <c r="T69" s="119">
        <f t="shared" si="11"/>
        <v>0</v>
      </c>
      <c r="U69" s="119">
        <f t="shared" si="11"/>
        <v>0</v>
      </c>
      <c r="V69" s="119">
        <f t="shared" si="11"/>
        <v>0</v>
      </c>
      <c r="W69" s="119">
        <f t="shared" si="11"/>
        <v>0</v>
      </c>
      <c r="X69" s="119">
        <f t="shared" si="11"/>
        <v>0</v>
      </c>
      <c r="Y69" s="119">
        <f t="shared" si="11"/>
        <v>0</v>
      </c>
      <c r="Z69" s="121"/>
      <c r="AA69" s="121"/>
      <c r="AB69" s="121"/>
      <c r="AC69" s="119">
        <f>COUNTIF(AC4:AC53,"10")</f>
        <v>0</v>
      </c>
      <c r="AD69" s="121"/>
      <c r="AE69" s="119">
        <f>COUNTIF(AE4:AE53,"10")</f>
        <v>0</v>
      </c>
    </row>
    <row r="70" spans="1:39" ht="33.75" x14ac:dyDescent="0.5">
      <c r="A70" s="146"/>
      <c r="B70" s="146"/>
      <c r="C70" s="146"/>
      <c r="D70" s="146"/>
      <c r="E70" s="146"/>
      <c r="F70" s="146"/>
      <c r="G70" s="146"/>
      <c r="H70" s="146"/>
      <c r="I70" s="146"/>
      <c r="J70" s="146"/>
      <c r="K70" s="147"/>
      <c r="L70" s="147" t="s">
        <v>193</v>
      </c>
      <c r="M70" s="146"/>
      <c r="N70" s="146"/>
      <c r="O70" s="146"/>
      <c r="P70" s="146"/>
      <c r="Q70" s="146"/>
      <c r="R70" s="146"/>
      <c r="S70" s="146"/>
      <c r="T70" s="146"/>
      <c r="U70" s="146"/>
      <c r="V70" s="146"/>
      <c r="W70" s="146"/>
      <c r="X70" s="146"/>
      <c r="Y70" s="146"/>
      <c r="Z70" s="146"/>
      <c r="AA70" s="146"/>
      <c r="AB70" s="146"/>
      <c r="AC70" s="146"/>
      <c r="AD70" s="146"/>
      <c r="AE70" s="146"/>
      <c r="AL70" s="1"/>
    </row>
    <row r="71" spans="1:39" x14ac:dyDescent="0.2">
      <c r="A71" s="148"/>
      <c r="B71" s="148"/>
      <c r="C71" s="148"/>
      <c r="D71" s="148"/>
      <c r="E71" s="148"/>
      <c r="F71" s="148"/>
      <c r="G71" s="149" t="s">
        <v>194</v>
      </c>
      <c r="H71" s="149"/>
      <c r="I71" s="148"/>
      <c r="J71" s="148">
        <f>COUNT(J4:J53)</f>
        <v>0</v>
      </c>
      <c r="K71" s="148">
        <f t="shared" ref="K71:Y71" si="12">COUNT(K4:K53)</f>
        <v>0</v>
      </c>
      <c r="L71" s="148">
        <f t="shared" si="12"/>
        <v>0</v>
      </c>
      <c r="M71" s="116"/>
      <c r="N71" s="148">
        <f t="shared" si="12"/>
        <v>0</v>
      </c>
      <c r="O71" s="148">
        <f t="shared" si="12"/>
        <v>0</v>
      </c>
      <c r="P71" s="148">
        <f t="shared" si="12"/>
        <v>0</v>
      </c>
      <c r="Q71" s="148">
        <f t="shared" si="12"/>
        <v>0</v>
      </c>
      <c r="R71" s="148">
        <f t="shared" si="12"/>
        <v>0</v>
      </c>
      <c r="S71" s="148">
        <f t="shared" si="12"/>
        <v>0</v>
      </c>
      <c r="T71" s="148">
        <f t="shared" si="12"/>
        <v>0</v>
      </c>
      <c r="U71" s="148">
        <f t="shared" si="12"/>
        <v>0</v>
      </c>
      <c r="V71" s="148">
        <f t="shared" si="12"/>
        <v>0</v>
      </c>
      <c r="W71" s="148">
        <f t="shared" si="12"/>
        <v>0</v>
      </c>
      <c r="X71" s="148">
        <f t="shared" si="12"/>
        <v>0</v>
      </c>
      <c r="Y71" s="148">
        <f t="shared" si="12"/>
        <v>0</v>
      </c>
      <c r="Z71" s="116"/>
      <c r="AA71" s="116"/>
      <c r="AB71" s="116"/>
      <c r="AC71" s="148">
        <f>COUNT(AC4:AC53)</f>
        <v>0</v>
      </c>
      <c r="AD71" s="116"/>
      <c r="AE71" s="148">
        <f>COUNT(AE4:AE53)</f>
        <v>0</v>
      </c>
      <c r="AM71" s="1"/>
    </row>
    <row r="72" spans="1:39" x14ac:dyDescent="0.2">
      <c r="A72" s="148"/>
      <c r="B72" s="148"/>
      <c r="C72" s="148"/>
      <c r="D72" s="148"/>
      <c r="E72" s="148"/>
      <c r="F72" s="148"/>
      <c r="G72" s="150" t="s">
        <v>195</v>
      </c>
      <c r="H72" s="150"/>
      <c r="I72" s="148"/>
      <c r="J72" s="148">
        <f>$B$58-J71</f>
        <v>0</v>
      </c>
      <c r="K72" s="148">
        <f t="shared" ref="K72:L72" si="13">$B$58-K71</f>
        <v>0</v>
      </c>
      <c r="L72" s="148">
        <f t="shared" si="13"/>
        <v>0</v>
      </c>
      <c r="M72" s="116"/>
      <c r="N72" s="148">
        <f t="shared" ref="N72" si="14">$B$58-N71</f>
        <v>0</v>
      </c>
      <c r="O72" s="148">
        <f t="shared" ref="O72" si="15">$B$58-O71</f>
        <v>0</v>
      </c>
      <c r="P72" s="148">
        <f t="shared" ref="P72" si="16">$B$58-P71</f>
        <v>0</v>
      </c>
      <c r="Q72" s="148">
        <f t="shared" ref="Q72" si="17">$B$58-Q71</f>
        <v>0</v>
      </c>
      <c r="R72" s="148">
        <f t="shared" ref="R72" si="18">$B$58-R71</f>
        <v>0</v>
      </c>
      <c r="S72" s="148">
        <f t="shared" ref="S72" si="19">$B$58-S71</f>
        <v>0</v>
      </c>
      <c r="T72" s="148">
        <f t="shared" ref="T72" si="20">$B$58-T71</f>
        <v>0</v>
      </c>
      <c r="U72" s="148">
        <f t="shared" ref="U72" si="21">$B$58-U71</f>
        <v>0</v>
      </c>
      <c r="V72" s="148">
        <f t="shared" ref="V72" si="22">$B$58-V71</f>
        <v>0</v>
      </c>
      <c r="W72" s="148">
        <f t="shared" ref="W72" si="23">$B$58-W71</f>
        <v>0</v>
      </c>
      <c r="X72" s="148">
        <f t="shared" ref="X72" si="24">$B$58-X71</f>
        <v>0</v>
      </c>
      <c r="Y72" s="148">
        <f t="shared" ref="Y72" si="25">$B$58-Y71</f>
        <v>0</v>
      </c>
      <c r="Z72" s="116"/>
      <c r="AA72" s="116"/>
      <c r="AB72" s="116"/>
      <c r="AC72" s="148">
        <f t="shared" ref="AC72" si="26">$B$58-AC71</f>
        <v>0</v>
      </c>
      <c r="AD72" s="116"/>
      <c r="AE72" s="148">
        <f t="shared" ref="AE72" si="27">$B$58-AE71</f>
        <v>0</v>
      </c>
      <c r="AM72" s="1"/>
    </row>
    <row r="73" spans="1:39" x14ac:dyDescent="0.2">
      <c r="A73" s="148"/>
      <c r="B73" s="148"/>
      <c r="C73" s="148"/>
      <c r="D73" s="148"/>
      <c r="E73" s="148"/>
      <c r="F73" s="148"/>
      <c r="G73" s="150" t="s">
        <v>196</v>
      </c>
      <c r="H73" s="150"/>
      <c r="I73" s="148"/>
      <c r="J73" s="151">
        <f>SUM(J59,J65:J69)</f>
        <v>0</v>
      </c>
      <c r="K73" s="151">
        <f t="shared" ref="K73:L73" si="28">SUM(K59,K65:K69)</f>
        <v>0</v>
      </c>
      <c r="L73" s="151">
        <f t="shared" si="28"/>
        <v>0</v>
      </c>
      <c r="M73" s="121"/>
      <c r="N73" s="151">
        <f>SUM(N61:N69)</f>
        <v>0</v>
      </c>
      <c r="O73" s="151">
        <f t="shared" ref="O73:Y73" si="29">SUM(O61:O69)</f>
        <v>0</v>
      </c>
      <c r="P73" s="151">
        <f t="shared" si="29"/>
        <v>0</v>
      </c>
      <c r="Q73" s="151">
        <f t="shared" si="29"/>
        <v>0</v>
      </c>
      <c r="R73" s="151">
        <f t="shared" si="29"/>
        <v>0</v>
      </c>
      <c r="S73" s="151">
        <f t="shared" si="29"/>
        <v>0</v>
      </c>
      <c r="T73" s="151">
        <f t="shared" si="29"/>
        <v>0</v>
      </c>
      <c r="U73" s="151">
        <f t="shared" si="29"/>
        <v>0</v>
      </c>
      <c r="V73" s="151">
        <f t="shared" si="29"/>
        <v>0</v>
      </c>
      <c r="W73" s="151">
        <f t="shared" si="29"/>
        <v>0</v>
      </c>
      <c r="X73" s="151">
        <f t="shared" si="29"/>
        <v>0</v>
      </c>
      <c r="Y73" s="151">
        <f t="shared" si="29"/>
        <v>0</v>
      </c>
      <c r="Z73" s="121"/>
      <c r="AA73" s="121"/>
      <c r="AB73" s="121"/>
      <c r="AC73" s="151">
        <f t="shared" ref="AC73" si="30">SUM(AC59,AC65:AC69)</f>
        <v>0</v>
      </c>
      <c r="AD73" s="121"/>
      <c r="AE73" s="151">
        <f t="shared" ref="AE73" si="31">SUM(AE59,AE65:AE69)</f>
        <v>0</v>
      </c>
      <c r="AM73" s="1"/>
    </row>
    <row r="74" spans="1:39" ht="34.5" thickBot="1" x14ac:dyDescent="0.55000000000000004">
      <c r="A74" s="146"/>
      <c r="B74" s="146"/>
      <c r="C74" s="146"/>
      <c r="D74" s="146"/>
      <c r="E74" s="146"/>
      <c r="F74" s="146"/>
      <c r="G74" s="275" t="s">
        <v>210</v>
      </c>
      <c r="H74" s="267"/>
      <c r="I74" s="267"/>
      <c r="J74" s="267"/>
      <c r="K74" s="267"/>
      <c r="L74" s="267"/>
      <c r="M74" s="267"/>
      <c r="N74" s="267"/>
      <c r="O74" s="267"/>
      <c r="P74" s="267"/>
      <c r="Q74" s="267"/>
      <c r="R74" s="267"/>
      <c r="S74" s="267"/>
      <c r="T74" s="267"/>
      <c r="U74" s="267"/>
      <c r="V74" s="267"/>
      <c r="W74" s="267"/>
      <c r="X74" s="267"/>
      <c r="Y74" s="267"/>
      <c r="Z74" s="267"/>
      <c r="AA74" s="267"/>
      <c r="AB74" s="267"/>
      <c r="AC74" s="146"/>
      <c r="AD74" s="146"/>
      <c r="AE74" s="146"/>
      <c r="AF74" s="146"/>
      <c r="AG74" s="146"/>
      <c r="AH74" s="146"/>
      <c r="AI74" s="146"/>
      <c r="AJ74" s="146"/>
      <c r="AK74" s="146"/>
      <c r="AL74" s="146"/>
      <c r="AM74" s="146"/>
    </row>
    <row r="75" spans="1:39" ht="16.5" thickTop="1" x14ac:dyDescent="0.25">
      <c r="A75" s="44"/>
      <c r="B75" s="44"/>
      <c r="C75" s="44"/>
      <c r="D75" s="44"/>
      <c r="E75" s="43" t="s">
        <v>46</v>
      </c>
      <c r="F75" s="44"/>
      <c r="G75" s="44"/>
      <c r="H75" s="42"/>
      <c r="I75" s="42"/>
      <c r="J75" s="179"/>
      <c r="K75" s="179"/>
      <c r="L75" s="179"/>
      <c r="M75" s="22"/>
      <c r="N75" s="22"/>
      <c r="O75" s="22"/>
      <c r="P75" s="22"/>
      <c r="Q75" s="22"/>
      <c r="R75" s="22"/>
      <c r="S75" s="22"/>
      <c r="T75" s="22"/>
      <c r="U75" s="22"/>
      <c r="V75" s="22"/>
      <c r="W75" s="22"/>
      <c r="X75" s="22"/>
      <c r="Y75" s="22"/>
      <c r="Z75" s="22"/>
      <c r="AA75" s="22"/>
      <c r="AB75" s="22"/>
      <c r="AC75" s="179"/>
      <c r="AD75" s="179"/>
      <c r="AE75" s="222"/>
      <c r="AF75" s="22"/>
      <c r="AG75" s="22"/>
      <c r="AH75" s="22"/>
      <c r="AI75" s="22"/>
      <c r="AJ75" s="22"/>
      <c r="AK75" s="22"/>
      <c r="AL75" s="22"/>
      <c r="AM75" s="22"/>
    </row>
    <row r="76" spans="1:39" ht="15.75" x14ac:dyDescent="0.25">
      <c r="A76" s="44"/>
      <c r="B76" s="44"/>
      <c r="C76" s="44"/>
      <c r="D76" s="44"/>
      <c r="E76" s="42" t="s">
        <v>208</v>
      </c>
      <c r="F76" s="44"/>
      <c r="G76" s="44"/>
      <c r="H76" s="42"/>
      <c r="I76" s="42"/>
      <c r="J76" s="22"/>
      <c r="K76" s="22"/>
      <c r="L76" s="22"/>
      <c r="M76" s="22"/>
      <c r="N76" s="22"/>
      <c r="O76" s="22"/>
      <c r="P76" s="22"/>
      <c r="Q76" s="22"/>
      <c r="R76" s="22"/>
      <c r="S76" s="22"/>
      <c r="T76" s="22"/>
      <c r="U76" s="22"/>
      <c r="V76" s="22"/>
      <c r="W76" s="22"/>
      <c r="X76" s="22"/>
      <c r="Y76" s="22"/>
      <c r="Z76" s="22"/>
      <c r="AA76" s="22"/>
      <c r="AB76" s="22"/>
      <c r="AC76" s="90"/>
      <c r="AD76" s="186"/>
      <c r="AE76" s="222"/>
      <c r="AF76" s="22"/>
      <c r="AG76" s="22"/>
      <c r="AH76" s="22"/>
      <c r="AI76" s="22"/>
      <c r="AJ76" s="22"/>
      <c r="AK76" s="22"/>
      <c r="AL76" s="22"/>
      <c r="AM76" s="22"/>
    </row>
    <row r="77" spans="1:39" ht="15.75" x14ac:dyDescent="0.25">
      <c r="A77" s="44"/>
      <c r="B77" s="44"/>
      <c r="C77" s="44"/>
      <c r="D77" s="44"/>
      <c r="E77" s="42" t="s">
        <v>91</v>
      </c>
      <c r="F77" s="44"/>
      <c r="G77" s="44"/>
      <c r="H77" s="42"/>
      <c r="I77" s="42"/>
      <c r="J77" s="22"/>
      <c r="K77" s="22"/>
      <c r="L77" s="22"/>
      <c r="M77" s="22"/>
      <c r="N77" s="180"/>
      <c r="O77" s="181"/>
      <c r="P77" s="181"/>
      <c r="Q77" s="181"/>
      <c r="R77" s="181"/>
      <c r="S77" s="181"/>
      <c r="T77" s="181"/>
      <c r="U77" s="181"/>
      <c r="V77" s="181"/>
      <c r="W77" s="181"/>
      <c r="X77" s="181"/>
      <c r="Y77" s="182"/>
      <c r="Z77" s="22"/>
      <c r="AA77" s="22"/>
      <c r="AB77" s="22"/>
      <c r="AC77" s="90"/>
      <c r="AD77" s="22"/>
      <c r="AE77" s="222"/>
      <c r="AF77" s="22"/>
      <c r="AG77" s="22"/>
      <c r="AH77" s="22"/>
      <c r="AI77" s="22"/>
      <c r="AJ77" s="22"/>
      <c r="AK77" s="22"/>
      <c r="AL77" s="22"/>
      <c r="AM77" s="22"/>
    </row>
    <row r="78" spans="1:39" ht="15.75" x14ac:dyDescent="0.25">
      <c r="A78" s="44"/>
      <c r="B78" s="44"/>
      <c r="C78" s="44"/>
      <c r="D78" s="44"/>
      <c r="E78" s="42" t="s">
        <v>131</v>
      </c>
      <c r="F78" s="44"/>
      <c r="G78" s="44"/>
      <c r="H78" s="42"/>
      <c r="I78" s="42"/>
      <c r="J78" s="22"/>
      <c r="K78" s="22"/>
      <c r="L78" s="22"/>
      <c r="M78" s="22"/>
      <c r="N78" s="183"/>
      <c r="O78" s="184"/>
      <c r="P78" s="184"/>
      <c r="Q78" s="184"/>
      <c r="R78" s="184"/>
      <c r="S78" s="184"/>
      <c r="T78" s="184"/>
      <c r="U78" s="184"/>
      <c r="V78" s="184"/>
      <c r="W78" s="184"/>
      <c r="X78" s="184"/>
      <c r="Y78" s="185"/>
      <c r="Z78" s="22"/>
      <c r="AA78" s="22"/>
      <c r="AB78" s="22"/>
      <c r="AC78" s="90"/>
      <c r="AD78" s="22"/>
      <c r="AE78" s="222"/>
      <c r="AF78" s="22"/>
      <c r="AG78" s="22"/>
      <c r="AH78" s="22"/>
      <c r="AI78" s="22"/>
      <c r="AJ78" s="22"/>
      <c r="AK78" s="22"/>
      <c r="AL78" s="22"/>
      <c r="AM78" s="22"/>
    </row>
    <row r="79" spans="1:39" ht="15.75" x14ac:dyDescent="0.25">
      <c r="A79" s="44"/>
      <c r="B79" s="44"/>
      <c r="C79" s="44"/>
      <c r="D79" s="44"/>
      <c r="E79" s="42" t="s">
        <v>48</v>
      </c>
      <c r="F79" s="44"/>
      <c r="G79" s="44"/>
      <c r="H79" s="42"/>
      <c r="I79" s="42"/>
      <c r="J79" s="194">
        <v>4.2300000000000004</v>
      </c>
      <c r="K79" s="194">
        <v>4.4400000000000004</v>
      </c>
      <c r="L79" s="194">
        <v>4.3600000000000003</v>
      </c>
      <c r="M79" s="23"/>
      <c r="N79" s="23"/>
      <c r="O79" s="23"/>
      <c r="P79" s="23"/>
      <c r="Q79" s="23"/>
      <c r="R79" s="23"/>
      <c r="S79" s="23"/>
      <c r="T79" s="23"/>
      <c r="U79" s="23"/>
      <c r="V79" s="23"/>
      <c r="W79" s="23"/>
      <c r="X79" s="23"/>
      <c r="Y79" s="22"/>
      <c r="Z79" s="22"/>
      <c r="AA79" s="22"/>
      <c r="AB79" s="22"/>
      <c r="AC79" s="187">
        <v>4.18</v>
      </c>
      <c r="AD79" s="188">
        <v>4.8099999999999996</v>
      </c>
      <c r="AE79" s="222"/>
      <c r="AF79" s="22"/>
      <c r="AG79" s="22"/>
      <c r="AH79" s="22"/>
      <c r="AI79" s="22"/>
      <c r="AJ79" s="22"/>
      <c r="AK79" s="22"/>
      <c r="AL79" s="22"/>
      <c r="AM79" s="22"/>
    </row>
    <row r="80" spans="1:39" ht="16.5" thickBot="1" x14ac:dyDescent="0.3">
      <c r="A80" s="44"/>
      <c r="B80" s="44"/>
      <c r="C80" s="44"/>
      <c r="D80" s="44"/>
      <c r="E80" s="42" t="s">
        <v>49</v>
      </c>
      <c r="F80" s="44"/>
      <c r="G80" s="44"/>
      <c r="H80" s="42"/>
      <c r="I80" s="42"/>
      <c r="J80" s="195">
        <v>0.39</v>
      </c>
      <c r="K80" s="195">
        <v>0.33</v>
      </c>
      <c r="L80" s="195">
        <v>0.3</v>
      </c>
      <c r="M80" s="23"/>
      <c r="N80" s="23"/>
      <c r="O80" s="23"/>
      <c r="P80" s="23"/>
      <c r="Q80" s="23"/>
      <c r="R80" s="23"/>
      <c r="S80" s="23"/>
      <c r="T80" s="23"/>
      <c r="U80" s="23"/>
      <c r="V80" s="23"/>
      <c r="W80" s="23"/>
      <c r="X80" s="23"/>
      <c r="Y80" s="22"/>
      <c r="Z80" s="22"/>
      <c r="AA80" s="22"/>
      <c r="AB80" s="22"/>
      <c r="AC80" s="189">
        <v>0.55000000000000004</v>
      </c>
      <c r="AD80" s="190">
        <v>3.15</v>
      </c>
      <c r="AE80" s="222"/>
      <c r="AF80" s="22"/>
      <c r="AG80" s="22"/>
      <c r="AH80" s="22"/>
      <c r="AI80" s="22"/>
      <c r="AJ80" s="22"/>
      <c r="AK80" s="22"/>
      <c r="AL80" s="22"/>
      <c r="AM80" s="22"/>
    </row>
    <row r="81" spans="1:39" ht="16.5" thickTop="1" x14ac:dyDescent="0.25">
      <c r="A81" s="44"/>
      <c r="B81" s="44"/>
      <c r="C81" s="44"/>
      <c r="D81" s="44"/>
      <c r="E81" s="42" t="s">
        <v>92</v>
      </c>
      <c r="F81" s="44"/>
      <c r="G81" s="44"/>
      <c r="H81" s="23"/>
      <c r="I81" s="23"/>
      <c r="J81" s="23"/>
      <c r="K81" s="22"/>
      <c r="L81" s="22"/>
      <c r="M81" s="23"/>
      <c r="N81" s="187">
        <v>33</v>
      </c>
      <c r="O81" s="187">
        <v>47</v>
      </c>
      <c r="P81" s="187">
        <v>35</v>
      </c>
      <c r="Q81" s="191">
        <v>59</v>
      </c>
      <c r="R81" s="187">
        <v>33</v>
      </c>
      <c r="S81" s="187">
        <v>34</v>
      </c>
      <c r="T81" s="187">
        <v>3</v>
      </c>
      <c r="U81" s="187">
        <v>63</v>
      </c>
      <c r="V81" s="187">
        <v>19</v>
      </c>
      <c r="W81" s="187">
        <v>18</v>
      </c>
      <c r="X81" s="187">
        <v>4</v>
      </c>
      <c r="Y81" s="187">
        <v>13</v>
      </c>
      <c r="Z81" s="22"/>
      <c r="AA81" s="22"/>
      <c r="AB81" s="22"/>
      <c r="AC81" s="90"/>
      <c r="AD81" s="22"/>
      <c r="AE81" s="223"/>
      <c r="AF81" s="226"/>
      <c r="AG81" s="226"/>
      <c r="AH81" s="280" t="s">
        <v>40</v>
      </c>
      <c r="AI81" s="280"/>
      <c r="AJ81" s="280"/>
      <c r="AK81" s="280"/>
      <c r="AL81" s="280"/>
      <c r="AM81" s="281"/>
    </row>
    <row r="82" spans="1:39" ht="16.5" thickBot="1" x14ac:dyDescent="0.3">
      <c r="A82" s="44"/>
      <c r="B82" s="44"/>
      <c r="C82" s="44"/>
      <c r="D82" s="44"/>
      <c r="E82" s="42" t="s">
        <v>132</v>
      </c>
      <c r="F82" s="44"/>
      <c r="G82" s="44"/>
      <c r="H82" s="23"/>
      <c r="I82" s="23"/>
      <c r="J82" s="23"/>
      <c r="K82" s="22"/>
      <c r="L82" s="22"/>
      <c r="M82" s="23"/>
      <c r="N82" s="192">
        <v>0.16800000000000001</v>
      </c>
      <c r="O82" s="192">
        <v>0.248</v>
      </c>
      <c r="P82" s="192">
        <v>0.159</v>
      </c>
      <c r="Q82" s="193">
        <v>0.26700000000000002</v>
      </c>
      <c r="R82" s="192">
        <v>0.157</v>
      </c>
      <c r="S82" s="192">
        <v>0.193</v>
      </c>
      <c r="T82" s="192">
        <v>3.1E-2</v>
      </c>
      <c r="U82" s="192">
        <v>0.40699999999999997</v>
      </c>
      <c r="V82" s="192">
        <v>0.108</v>
      </c>
      <c r="W82" s="192">
        <v>0.104</v>
      </c>
      <c r="X82" s="192">
        <v>0.03</v>
      </c>
      <c r="Y82" s="192">
        <v>0.09</v>
      </c>
      <c r="Z82" s="22"/>
      <c r="AA82" s="22"/>
      <c r="AB82" s="22"/>
      <c r="AC82" s="221"/>
      <c r="AD82" s="22"/>
      <c r="AE82" s="224"/>
      <c r="AF82" s="227"/>
      <c r="AG82" s="227"/>
      <c r="AH82" s="278" t="s">
        <v>4</v>
      </c>
      <c r="AI82" s="278"/>
      <c r="AJ82" s="278"/>
      <c r="AK82" s="279"/>
      <c r="AL82" s="276" t="s">
        <v>9</v>
      </c>
      <c r="AM82" s="277"/>
    </row>
    <row r="83" spans="1:39" ht="13.5" thickTop="1" x14ac:dyDescent="0.2">
      <c r="A83" s="44"/>
      <c r="B83" s="44"/>
      <c r="C83" s="44"/>
      <c r="D83" s="44"/>
      <c r="E83" s="44"/>
      <c r="F83" s="44"/>
      <c r="G83" s="44"/>
      <c r="H83" s="44"/>
      <c r="I83" s="44"/>
      <c r="J83" s="23"/>
      <c r="K83" s="22"/>
      <c r="L83" s="22"/>
      <c r="M83" s="22"/>
      <c r="N83" s="22"/>
      <c r="O83" s="22"/>
      <c r="P83" s="22"/>
      <c r="Q83" s="22"/>
      <c r="R83" s="22"/>
      <c r="S83" s="22"/>
      <c r="T83" s="22"/>
      <c r="U83" s="22"/>
      <c r="V83" s="142" t="s">
        <v>40</v>
      </c>
      <c r="W83" s="143"/>
      <c r="X83" s="143"/>
      <c r="Y83" s="143"/>
      <c r="Z83" s="143"/>
      <c r="AA83" s="143"/>
      <c r="AB83" s="75"/>
      <c r="AC83" s="82"/>
      <c r="AD83" s="22"/>
      <c r="AE83" s="224"/>
      <c r="AF83" s="227"/>
      <c r="AG83" s="227"/>
      <c r="AH83" s="228" t="s">
        <v>185</v>
      </c>
      <c r="AI83" s="227"/>
      <c r="AJ83" s="228" t="s">
        <v>186</v>
      </c>
      <c r="AK83" s="228"/>
      <c r="AL83" s="229"/>
      <c r="AM83" s="230"/>
    </row>
    <row r="84" spans="1:39" x14ac:dyDescent="0.2">
      <c r="A84" s="44"/>
      <c r="B84" s="44"/>
      <c r="C84" s="44"/>
      <c r="D84" s="44"/>
      <c r="E84" s="44"/>
      <c r="F84" s="44"/>
      <c r="G84" s="22"/>
      <c r="H84" s="22"/>
      <c r="I84" s="22"/>
      <c r="J84" s="23"/>
      <c r="K84" s="22"/>
      <c r="L84" s="22"/>
      <c r="M84" s="22"/>
      <c r="N84" s="22"/>
      <c r="O84" s="22"/>
      <c r="P84" s="22"/>
      <c r="Q84" s="22"/>
      <c r="R84" s="22"/>
      <c r="S84" s="22"/>
      <c r="T84" s="22"/>
      <c r="U84" s="22"/>
      <c r="V84" s="95"/>
      <c r="W84" s="97"/>
      <c r="X84" s="97" t="s">
        <v>4</v>
      </c>
      <c r="Y84" s="97"/>
      <c r="Z84" s="97"/>
      <c r="AA84" s="137"/>
      <c r="AB84" s="273" t="s">
        <v>93</v>
      </c>
      <c r="AC84" s="274"/>
      <c r="AD84" s="22"/>
      <c r="AE84" s="224"/>
      <c r="AF84" s="227"/>
      <c r="AG84" s="227"/>
      <c r="AH84" s="227"/>
      <c r="AI84" s="227"/>
      <c r="AJ84" s="231"/>
      <c r="AK84" s="227"/>
      <c r="AL84" s="232"/>
      <c r="AM84" s="233"/>
    </row>
    <row r="85" spans="1:39" x14ac:dyDescent="0.2">
      <c r="A85" s="44"/>
      <c r="B85" s="44"/>
      <c r="C85" s="44"/>
      <c r="D85" s="44"/>
      <c r="E85" s="44"/>
      <c r="F85" s="44"/>
      <c r="G85" s="22"/>
      <c r="H85" s="22"/>
      <c r="I85" s="22"/>
      <c r="J85" s="23"/>
      <c r="K85" s="22"/>
      <c r="L85" s="22"/>
      <c r="M85" s="22"/>
      <c r="N85" s="22"/>
      <c r="O85" s="22"/>
      <c r="P85" s="22"/>
      <c r="Q85" s="22"/>
      <c r="R85" s="22"/>
      <c r="S85" s="22"/>
      <c r="T85" s="22"/>
      <c r="U85" s="22"/>
      <c r="V85" s="103"/>
      <c r="W85" s="77"/>
      <c r="X85" s="78" t="s">
        <v>27</v>
      </c>
      <c r="Y85" s="77"/>
      <c r="Z85" s="78" t="s">
        <v>29</v>
      </c>
      <c r="AA85" s="78"/>
      <c r="AB85" s="79"/>
      <c r="AC85" s="80"/>
      <c r="AD85" s="22"/>
      <c r="AE85" s="224" t="s">
        <v>187</v>
      </c>
      <c r="AF85" s="227"/>
      <c r="AG85" s="227"/>
      <c r="AH85" s="231" t="s">
        <v>3</v>
      </c>
      <c r="AI85" s="231" t="s">
        <v>1</v>
      </c>
      <c r="AJ85" s="231" t="s">
        <v>3</v>
      </c>
      <c r="AK85" s="231" t="s">
        <v>1</v>
      </c>
      <c r="AL85" s="232" t="s">
        <v>3</v>
      </c>
      <c r="AM85" s="233" t="s">
        <v>1</v>
      </c>
    </row>
    <row r="86" spans="1:39" x14ac:dyDescent="0.2">
      <c r="A86" s="44"/>
      <c r="B86" s="44"/>
      <c r="C86" s="44"/>
      <c r="D86" s="44"/>
      <c r="E86" s="44"/>
      <c r="F86" s="44"/>
      <c r="G86" s="22"/>
      <c r="H86" s="22"/>
      <c r="I86" s="22"/>
      <c r="J86" s="23"/>
      <c r="K86" s="22"/>
      <c r="L86" s="22"/>
      <c r="M86" s="22"/>
      <c r="N86" s="22"/>
      <c r="O86" s="22"/>
      <c r="P86" s="22"/>
      <c r="Q86" s="22"/>
      <c r="R86" s="22"/>
      <c r="S86" s="22"/>
      <c r="T86" s="22"/>
      <c r="U86" s="22"/>
      <c r="V86" s="103"/>
      <c r="W86" s="77"/>
      <c r="X86" s="77"/>
      <c r="Y86" s="77"/>
      <c r="Z86" s="76"/>
      <c r="AA86" s="77"/>
      <c r="AB86" s="81"/>
      <c r="AC86" s="82"/>
      <c r="AD86" s="22"/>
      <c r="AE86" s="224" t="s">
        <v>188</v>
      </c>
      <c r="AF86" s="227"/>
      <c r="AG86" s="227"/>
      <c r="AH86" s="235">
        <f>AE60</f>
        <v>0</v>
      </c>
      <c r="AI86" s="236" t="e">
        <f>AH86/B58</f>
        <v>#DIV/0!</v>
      </c>
      <c r="AJ86" s="208"/>
      <c r="AK86" s="209"/>
      <c r="AL86" s="215">
        <v>134</v>
      </c>
      <c r="AM86" s="216">
        <v>0.58799999999999997</v>
      </c>
    </row>
    <row r="87" spans="1:39" x14ac:dyDescent="0.2">
      <c r="A87" s="44"/>
      <c r="B87" s="44"/>
      <c r="C87" s="44"/>
      <c r="D87" s="44"/>
      <c r="E87" s="44"/>
      <c r="F87" s="44"/>
      <c r="G87" s="22"/>
      <c r="H87" s="22"/>
      <c r="I87" s="22"/>
      <c r="J87" s="23"/>
      <c r="K87" s="22"/>
      <c r="L87" s="22"/>
      <c r="M87" s="22"/>
      <c r="N87" s="22"/>
      <c r="O87" s="22"/>
      <c r="P87" s="22"/>
      <c r="Q87" s="22"/>
      <c r="R87" s="22"/>
      <c r="S87" s="22"/>
      <c r="T87" s="22"/>
      <c r="U87" s="22"/>
      <c r="V87" s="83" t="s">
        <v>41</v>
      </c>
      <c r="W87" s="84"/>
      <c r="X87" s="85" t="s">
        <v>3</v>
      </c>
      <c r="Y87" s="85" t="s">
        <v>1</v>
      </c>
      <c r="Z87" s="85" t="s">
        <v>3</v>
      </c>
      <c r="AA87" s="85" t="s">
        <v>1</v>
      </c>
      <c r="AB87" s="86" t="s">
        <v>3</v>
      </c>
      <c r="AC87" s="87" t="s">
        <v>1</v>
      </c>
      <c r="AD87" s="22"/>
      <c r="AE87" s="224" t="s">
        <v>189</v>
      </c>
      <c r="AF87" s="227"/>
      <c r="AG87" s="227"/>
      <c r="AH87" s="235">
        <f>AE61</f>
        <v>0</v>
      </c>
      <c r="AI87" s="236" t="e">
        <f>AH87/B58</f>
        <v>#DIV/0!</v>
      </c>
      <c r="AJ87" s="208"/>
      <c r="AK87" s="209"/>
      <c r="AL87" s="215">
        <v>31</v>
      </c>
      <c r="AM87" s="216">
        <v>0.161</v>
      </c>
    </row>
    <row r="88" spans="1:39" x14ac:dyDescent="0.2">
      <c r="A88" s="44"/>
      <c r="B88" s="44"/>
      <c r="C88" s="44"/>
      <c r="D88" s="44"/>
      <c r="E88" s="44"/>
      <c r="F88" s="44"/>
      <c r="G88" s="22"/>
      <c r="H88" s="22"/>
      <c r="I88" s="22"/>
      <c r="J88" s="23"/>
      <c r="K88" s="22"/>
      <c r="L88" s="22"/>
      <c r="M88" s="22"/>
      <c r="N88" s="22"/>
      <c r="O88" s="22"/>
      <c r="P88" s="22"/>
      <c r="Q88" s="22"/>
      <c r="R88" s="22"/>
      <c r="S88" s="22"/>
      <c r="T88" s="22"/>
      <c r="U88" s="22"/>
      <c r="V88" s="98" t="s">
        <v>42</v>
      </c>
      <c r="W88" s="77"/>
      <c r="X88" s="242">
        <f>AC60</f>
        <v>0</v>
      </c>
      <c r="Y88" s="243" t="e">
        <f>AC60/B58</f>
        <v>#DIV/0!</v>
      </c>
      <c r="Z88" s="196"/>
      <c r="AA88" s="197"/>
      <c r="AB88" s="202">
        <v>3</v>
      </c>
      <c r="AC88" s="203">
        <v>1.4E-2</v>
      </c>
      <c r="AD88" s="22"/>
      <c r="AE88" s="224" t="s">
        <v>190</v>
      </c>
      <c r="AF88" s="227"/>
      <c r="AG88" s="227"/>
      <c r="AH88" s="237">
        <f>AE62</f>
        <v>0</v>
      </c>
      <c r="AI88" s="236" t="e">
        <f>AH88/B58</f>
        <v>#DIV/0!</v>
      </c>
      <c r="AJ88" s="208"/>
      <c r="AK88" s="210"/>
      <c r="AL88" s="215">
        <v>8</v>
      </c>
      <c r="AM88" s="216">
        <v>3.6999999999999998E-2</v>
      </c>
    </row>
    <row r="89" spans="1:39" x14ac:dyDescent="0.2">
      <c r="A89" s="44"/>
      <c r="B89" s="44"/>
      <c r="C89" s="44"/>
      <c r="D89" s="44"/>
      <c r="E89" s="44"/>
      <c r="F89" s="44"/>
      <c r="G89" s="22"/>
      <c r="H89" s="22"/>
      <c r="I89" s="22"/>
      <c r="J89" s="22"/>
      <c r="K89" s="22"/>
      <c r="L89" s="22"/>
      <c r="M89" s="22"/>
      <c r="N89" s="22"/>
      <c r="O89" s="22"/>
      <c r="P89" s="22"/>
      <c r="Q89" s="22"/>
      <c r="R89" s="22"/>
      <c r="S89" s="22"/>
      <c r="T89" s="22"/>
      <c r="U89" s="22"/>
      <c r="V89" s="98" t="s">
        <v>43</v>
      </c>
      <c r="W89" s="77"/>
      <c r="X89" s="242">
        <f>AC61</f>
        <v>0</v>
      </c>
      <c r="Y89" s="243" t="e">
        <f>X89/B58</f>
        <v>#DIV/0!</v>
      </c>
      <c r="Z89" s="196"/>
      <c r="AA89" s="198"/>
      <c r="AB89" s="204">
        <v>2</v>
      </c>
      <c r="AC89" s="205">
        <v>8.9999999999999993E-3</v>
      </c>
      <c r="AD89" s="22"/>
      <c r="AE89" s="224" t="s">
        <v>191</v>
      </c>
      <c r="AF89" s="227"/>
      <c r="AG89" s="227"/>
      <c r="AH89" s="235">
        <f>AE63</f>
        <v>0</v>
      </c>
      <c r="AI89" s="236" t="e">
        <f>AH89/B58</f>
        <v>#DIV/0!</v>
      </c>
      <c r="AJ89" s="208"/>
      <c r="AK89" s="210"/>
      <c r="AL89" s="215">
        <v>32</v>
      </c>
      <c r="AM89" s="216">
        <v>0.14699999999999999</v>
      </c>
    </row>
    <row r="90" spans="1:39" x14ac:dyDescent="0.2">
      <c r="A90" s="44"/>
      <c r="B90" s="44"/>
      <c r="C90" s="44"/>
      <c r="D90" s="44"/>
      <c r="E90" s="44"/>
      <c r="F90" s="44"/>
      <c r="G90" s="22"/>
      <c r="H90" s="22"/>
      <c r="I90" s="22"/>
      <c r="J90" s="22"/>
      <c r="K90" s="22"/>
      <c r="L90" s="22"/>
      <c r="M90" s="22"/>
      <c r="N90" s="22"/>
      <c r="O90" s="22"/>
      <c r="P90" s="22"/>
      <c r="Q90" s="22"/>
      <c r="R90" s="22"/>
      <c r="S90" s="22"/>
      <c r="T90" s="22"/>
      <c r="U90" s="22"/>
      <c r="V90" s="98" t="s">
        <v>24</v>
      </c>
      <c r="W90" s="77"/>
      <c r="X90" s="242">
        <f>AC62</f>
        <v>0</v>
      </c>
      <c r="Y90" s="243" t="e">
        <f>X90/B58</f>
        <v>#DIV/0!</v>
      </c>
      <c r="Z90" s="196"/>
      <c r="AA90" s="198"/>
      <c r="AB90" s="204">
        <v>19</v>
      </c>
      <c r="AC90" s="205">
        <v>8.7999999999999995E-2</v>
      </c>
      <c r="AD90" s="22"/>
      <c r="AE90" s="224" t="s">
        <v>192</v>
      </c>
      <c r="AF90" s="227"/>
      <c r="AG90" s="227"/>
      <c r="AH90" s="238">
        <f>AE64</f>
        <v>0</v>
      </c>
      <c r="AI90" s="239" t="e">
        <f>AH90/B58</f>
        <v>#DIV/0!</v>
      </c>
      <c r="AJ90" s="211"/>
      <c r="AK90" s="212"/>
      <c r="AL90" s="217">
        <v>12</v>
      </c>
      <c r="AM90" s="218">
        <v>6.7000000000000004E-2</v>
      </c>
    </row>
    <row r="91" spans="1:39" ht="13.5" thickBot="1" x14ac:dyDescent="0.25">
      <c r="A91" s="44"/>
      <c r="B91" s="44"/>
      <c r="C91" s="44"/>
      <c r="D91" s="44"/>
      <c r="E91" s="44"/>
      <c r="F91" s="44"/>
      <c r="G91" s="22"/>
      <c r="H91" s="22"/>
      <c r="I91" s="22"/>
      <c r="J91" s="22"/>
      <c r="K91" s="22"/>
      <c r="L91" s="22"/>
      <c r="M91" s="22"/>
      <c r="N91" s="22"/>
      <c r="O91" s="22"/>
      <c r="P91" s="22"/>
      <c r="Q91" s="22"/>
      <c r="R91" s="22"/>
      <c r="S91" s="22"/>
      <c r="T91" s="22"/>
      <c r="U91" s="22"/>
      <c r="V91" s="98" t="s">
        <v>44</v>
      </c>
      <c r="W91" s="77"/>
      <c r="X91" s="242">
        <f>AC63</f>
        <v>0</v>
      </c>
      <c r="Y91" s="243" t="e">
        <f>X91/B58</f>
        <v>#DIV/0!</v>
      </c>
      <c r="Z91" s="199"/>
      <c r="AA91" s="198"/>
      <c r="AB91" s="204">
        <v>94</v>
      </c>
      <c r="AC91" s="205">
        <v>0.435</v>
      </c>
      <c r="AD91" s="22"/>
      <c r="AE91" s="225" t="s">
        <v>197</v>
      </c>
      <c r="AF91" s="234"/>
      <c r="AG91" s="234"/>
      <c r="AH91" s="240">
        <f>(B58-SUM(AH86:AH90))</f>
        <v>0</v>
      </c>
      <c r="AI91" s="241" t="e">
        <f>AH91/B58</f>
        <v>#DIV/0!</v>
      </c>
      <c r="AJ91" s="213"/>
      <c r="AK91" s="214"/>
      <c r="AL91" s="219"/>
      <c r="AM91" s="220"/>
    </row>
    <row r="92" spans="1:39" ht="14.25" thickTop="1" thickBot="1" x14ac:dyDescent="0.25">
      <c r="A92" s="44"/>
      <c r="B92" s="44"/>
      <c r="C92" s="44"/>
      <c r="D92" s="44"/>
      <c r="E92" s="44"/>
      <c r="F92" s="44"/>
      <c r="G92" s="22"/>
      <c r="H92" s="22"/>
      <c r="I92" s="22"/>
      <c r="J92" s="22"/>
      <c r="K92" s="22"/>
      <c r="L92" s="22"/>
      <c r="M92" s="22"/>
      <c r="N92" s="22"/>
      <c r="O92" s="22"/>
      <c r="P92" s="22"/>
      <c r="Q92" s="22"/>
      <c r="R92" s="22"/>
      <c r="S92" s="22"/>
      <c r="T92" s="22"/>
      <c r="U92" s="22"/>
      <c r="V92" s="88" t="s">
        <v>45</v>
      </c>
      <c r="W92" s="89"/>
      <c r="X92" s="244">
        <f>AC64</f>
        <v>0</v>
      </c>
      <c r="Y92" s="245" t="e">
        <f>X92/B58</f>
        <v>#DIV/0!</v>
      </c>
      <c r="Z92" s="200"/>
      <c r="AA92" s="201"/>
      <c r="AB92" s="206">
        <v>98</v>
      </c>
      <c r="AC92" s="207">
        <v>0.45400000000000001</v>
      </c>
      <c r="AD92" s="22"/>
      <c r="AE92" s="22"/>
      <c r="AF92" s="22"/>
      <c r="AG92" s="22"/>
      <c r="AH92" s="22"/>
      <c r="AI92" s="22"/>
      <c r="AJ92" s="22"/>
      <c r="AK92" s="22"/>
      <c r="AL92" s="22"/>
      <c r="AM92" s="22"/>
    </row>
    <row r="93" spans="1:39" ht="13.5" thickTop="1" x14ac:dyDescent="0.2"/>
  </sheetData>
  <dataConsolidate/>
  <mergeCells count="64">
    <mergeCell ref="C53:G53"/>
    <mergeCell ref="AB84:AC84"/>
    <mergeCell ref="AD58:AE58"/>
    <mergeCell ref="AL82:AM82"/>
    <mergeCell ref="AH82:AK82"/>
    <mergeCell ref="AH81:AM81"/>
    <mergeCell ref="C57:G57"/>
    <mergeCell ref="H58:AC58"/>
    <mergeCell ref="G74:AB74"/>
    <mergeCell ref="A59:D69"/>
    <mergeCell ref="C54:G54"/>
    <mergeCell ref="C55:G55"/>
    <mergeCell ref="C56:G56"/>
    <mergeCell ref="C48:G48"/>
    <mergeCell ref="C49:G49"/>
    <mergeCell ref="C50:G50"/>
    <mergeCell ref="C51:G51"/>
    <mergeCell ref="C52:G52"/>
    <mergeCell ref="C43:G43"/>
    <mergeCell ref="C44:G44"/>
    <mergeCell ref="C45:G45"/>
    <mergeCell ref="C46:G46"/>
    <mergeCell ref="C47:G47"/>
    <mergeCell ref="C36:G36"/>
    <mergeCell ref="C37:G37"/>
    <mergeCell ref="C38:G38"/>
    <mergeCell ref="C39:G39"/>
    <mergeCell ref="C23:G23"/>
    <mergeCell ref="C25:G25"/>
    <mergeCell ref="C32:G32"/>
    <mergeCell ref="C33:G33"/>
    <mergeCell ref="C34:G34"/>
    <mergeCell ref="C29:G29"/>
    <mergeCell ref="C30:G30"/>
    <mergeCell ref="C31:G31"/>
    <mergeCell ref="C40:G40"/>
    <mergeCell ref="C41:G41"/>
    <mergeCell ref="C42:G42"/>
    <mergeCell ref="C10:G10"/>
    <mergeCell ref="C11:G11"/>
    <mergeCell ref="C28:G28"/>
    <mergeCell ref="C12:G12"/>
    <mergeCell ref="C18:G18"/>
    <mergeCell ref="C19:G19"/>
    <mergeCell ref="C27:G27"/>
    <mergeCell ref="C24:G24"/>
    <mergeCell ref="C26:G26"/>
    <mergeCell ref="C20:G20"/>
    <mergeCell ref="C21:G21"/>
    <mergeCell ref="C22:G22"/>
    <mergeCell ref="C35:G35"/>
    <mergeCell ref="H1:AE1"/>
    <mergeCell ref="C4:G4"/>
    <mergeCell ref="C13:G13"/>
    <mergeCell ref="C14:G14"/>
    <mergeCell ref="C17:G17"/>
    <mergeCell ref="C15:G15"/>
    <mergeCell ref="C16:G16"/>
    <mergeCell ref="C5:G5"/>
    <mergeCell ref="C6:G6"/>
    <mergeCell ref="C7:G7"/>
    <mergeCell ref="C8:G8"/>
    <mergeCell ref="C9:G9"/>
    <mergeCell ref="B2:G2"/>
  </mergeCells>
  <phoneticPr fontId="0" type="noConversion"/>
  <pageMargins left="0.5" right="0.5" top="0.5" bottom="0.5" header="0.5" footer="0.5"/>
  <pageSetup scale="51" orientation="landscape" horizontalDpi="300" verticalDpi="300" r:id="rId1"/>
  <headerFooter alignWithMargins="0"/>
  <colBreaks count="1" manualBreakCount="1">
    <brk id="28"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heetViews>
  <sheetFormatPr defaultRowHeight="12.75" x14ac:dyDescent="0.2"/>
  <cols>
    <col min="1" max="1" width="14.140625" customWidth="1"/>
    <col min="2" max="2" width="49.85546875" style="107" customWidth="1"/>
    <col min="3" max="3" width="44.5703125" style="107" customWidth="1"/>
  </cols>
  <sheetData>
    <row r="1" spans="1:3" ht="15" x14ac:dyDescent="0.25">
      <c r="A1" s="139" t="s">
        <v>133</v>
      </c>
      <c r="B1" s="140" t="s">
        <v>134</v>
      </c>
      <c r="C1" s="140" t="s">
        <v>135</v>
      </c>
    </row>
    <row r="2" spans="1:3" x14ac:dyDescent="0.2">
      <c r="A2" t="s">
        <v>160</v>
      </c>
      <c r="B2" s="107" t="s">
        <v>136</v>
      </c>
      <c r="C2" s="141" t="s">
        <v>213</v>
      </c>
    </row>
    <row r="3" spans="1:3" x14ac:dyDescent="0.2">
      <c r="A3" t="s">
        <v>85</v>
      </c>
      <c r="B3" s="107" t="s">
        <v>137</v>
      </c>
      <c r="C3" s="107" t="s">
        <v>138</v>
      </c>
    </row>
    <row r="4" spans="1:3" ht="38.25" x14ac:dyDescent="0.2">
      <c r="A4" t="s">
        <v>161</v>
      </c>
      <c r="B4" s="107" t="s">
        <v>139</v>
      </c>
      <c r="C4" s="107" t="s">
        <v>140</v>
      </c>
    </row>
    <row r="5" spans="1:3" ht="38.25" x14ac:dyDescent="0.2">
      <c r="A5" t="s">
        <v>162</v>
      </c>
      <c r="B5" s="107" t="s">
        <v>141</v>
      </c>
      <c r="C5" s="107" t="s">
        <v>140</v>
      </c>
    </row>
    <row r="6" spans="1:3" ht="38.25" x14ac:dyDescent="0.2">
      <c r="A6" t="s">
        <v>163</v>
      </c>
      <c r="B6" s="107" t="s">
        <v>142</v>
      </c>
      <c r="C6" s="107" t="s">
        <v>140</v>
      </c>
    </row>
    <row r="7" spans="1:3" ht="38.25" x14ac:dyDescent="0.2">
      <c r="A7" t="s">
        <v>86</v>
      </c>
      <c r="B7" s="141" t="s">
        <v>214</v>
      </c>
      <c r="C7" s="107" t="s">
        <v>138</v>
      </c>
    </row>
    <row r="8" spans="1:3" ht="25.5" x14ac:dyDescent="0.2">
      <c r="A8" t="s">
        <v>164</v>
      </c>
      <c r="B8" s="141" t="s">
        <v>148</v>
      </c>
      <c r="C8" s="107" t="s">
        <v>143</v>
      </c>
    </row>
    <row r="9" spans="1:3" ht="25.5" x14ac:dyDescent="0.2">
      <c r="A9" t="s">
        <v>165</v>
      </c>
      <c r="B9" s="141" t="s">
        <v>149</v>
      </c>
      <c r="C9" s="107" t="s">
        <v>143</v>
      </c>
    </row>
    <row r="10" spans="1:3" ht="38.25" x14ac:dyDescent="0.2">
      <c r="A10" t="s">
        <v>166</v>
      </c>
      <c r="B10" s="141" t="s">
        <v>150</v>
      </c>
      <c r="C10" s="107" t="s">
        <v>143</v>
      </c>
    </row>
    <row r="11" spans="1:3" ht="25.5" x14ac:dyDescent="0.2">
      <c r="A11" t="s">
        <v>167</v>
      </c>
      <c r="B11" s="141" t="s">
        <v>151</v>
      </c>
      <c r="C11" s="107" t="s">
        <v>143</v>
      </c>
    </row>
    <row r="12" spans="1:3" ht="38.25" x14ac:dyDescent="0.2">
      <c r="A12" t="s">
        <v>168</v>
      </c>
      <c r="B12" s="141" t="s">
        <v>152</v>
      </c>
      <c r="C12" s="107" t="s">
        <v>143</v>
      </c>
    </row>
    <row r="13" spans="1:3" ht="25.5" x14ac:dyDescent="0.2">
      <c r="A13" t="s">
        <v>169</v>
      </c>
      <c r="B13" s="141" t="s">
        <v>153</v>
      </c>
      <c r="C13" s="107" t="s">
        <v>143</v>
      </c>
    </row>
    <row r="14" spans="1:3" ht="38.25" x14ac:dyDescent="0.2">
      <c r="A14" t="s">
        <v>170</v>
      </c>
      <c r="B14" s="141" t="s">
        <v>154</v>
      </c>
      <c r="C14" s="107" t="s">
        <v>143</v>
      </c>
    </row>
    <row r="15" spans="1:3" ht="38.25" x14ac:dyDescent="0.2">
      <c r="A15" t="s">
        <v>171</v>
      </c>
      <c r="B15" s="141" t="s">
        <v>155</v>
      </c>
      <c r="C15" s="107" t="s">
        <v>143</v>
      </c>
    </row>
    <row r="16" spans="1:3" ht="25.5" x14ac:dyDescent="0.2">
      <c r="A16" t="s">
        <v>172</v>
      </c>
      <c r="B16" s="141" t="s">
        <v>156</v>
      </c>
      <c r="C16" s="107" t="s">
        <v>143</v>
      </c>
    </row>
    <row r="17" spans="1:3" ht="25.5" x14ac:dyDescent="0.2">
      <c r="A17" t="s">
        <v>173</v>
      </c>
      <c r="B17" s="141" t="s">
        <v>157</v>
      </c>
      <c r="C17" s="107" t="s">
        <v>143</v>
      </c>
    </row>
    <row r="18" spans="1:3" ht="25.5" x14ac:dyDescent="0.2">
      <c r="A18" t="s">
        <v>174</v>
      </c>
      <c r="B18" s="141" t="s">
        <v>158</v>
      </c>
      <c r="C18" s="107" t="s">
        <v>143</v>
      </c>
    </row>
    <row r="19" spans="1:3" ht="25.5" x14ac:dyDescent="0.2">
      <c r="A19" t="s">
        <v>175</v>
      </c>
      <c r="B19" s="141" t="s">
        <v>159</v>
      </c>
      <c r="C19" s="107" t="s">
        <v>143</v>
      </c>
    </row>
    <row r="20" spans="1:3" ht="25.5" x14ac:dyDescent="0.2">
      <c r="A20" t="s">
        <v>176</v>
      </c>
      <c r="B20" s="141" t="s">
        <v>183</v>
      </c>
      <c r="C20" s="141" t="s">
        <v>138</v>
      </c>
    </row>
    <row r="21" spans="1:3" ht="51" x14ac:dyDescent="0.2">
      <c r="A21" t="s">
        <v>77</v>
      </c>
      <c r="B21" s="107" t="s">
        <v>144</v>
      </c>
      <c r="C21" s="107" t="s">
        <v>138</v>
      </c>
    </row>
    <row r="22" spans="1:3" ht="51" x14ac:dyDescent="0.2">
      <c r="A22" t="s">
        <v>87</v>
      </c>
      <c r="B22" s="107" t="s">
        <v>145</v>
      </c>
      <c r="C22" s="107" t="s">
        <v>138</v>
      </c>
    </row>
    <row r="23" spans="1:3" ht="25.5" x14ac:dyDescent="0.2">
      <c r="A23" t="s">
        <v>177</v>
      </c>
      <c r="B23" s="107" t="s">
        <v>146</v>
      </c>
      <c r="C23" s="107" t="s">
        <v>147</v>
      </c>
    </row>
    <row r="24" spans="1:3" x14ac:dyDescent="0.2">
      <c r="A24" t="s">
        <v>178</v>
      </c>
      <c r="B24" s="107" t="s">
        <v>182</v>
      </c>
      <c r="C24" s="107" t="s">
        <v>138</v>
      </c>
    </row>
    <row r="25" spans="1:3" ht="63.75" x14ac:dyDescent="0.2">
      <c r="A25" t="s">
        <v>179</v>
      </c>
      <c r="B25" s="107" t="s">
        <v>180</v>
      </c>
      <c r="C25" s="1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  QUANT REPORT</vt:lpstr>
      <vt:lpstr>QUAL REPORT</vt:lpstr>
      <vt:lpstr>Figures</vt:lpstr>
      <vt:lpstr>       DATA_IN         </vt:lpstr>
      <vt:lpstr>Codebook</vt:lpstr>
      <vt:lpstr>'       DATA_IN         '!Print_Area</vt:lpstr>
      <vt:lpstr>'  QUANT REPORT'!Print_Area</vt:lpstr>
      <vt:lpstr>Figures!Print_Area</vt:lpstr>
    </vt:vector>
  </TitlesOfParts>
  <Company>IUCRC Evaluation Project @ NCSU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 C. McGowen</dc:creator>
  <cp:lastModifiedBy>Lindsey McGowen</cp:lastModifiedBy>
  <cp:lastPrinted>2018-07-09T16:59:32Z</cp:lastPrinted>
  <dcterms:created xsi:type="dcterms:W3CDTF">1997-03-17T17:35:29Z</dcterms:created>
  <dcterms:modified xsi:type="dcterms:W3CDTF">2026-05-13T20:08:53Z</dcterms:modified>
</cp:coreProperties>
</file>