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O:\CEDResearch\McGowen_Innovation_Studies_Lab\IUCRC\PO Local Centers\"/>
    </mc:Choice>
  </mc:AlternateContent>
  <xr:revisionPtr revIDLastSave="0" documentId="13_ncr:1_{102FE507-BE0A-41A0-9A0F-B181E15623DE}" xr6:coauthVersionLast="47" xr6:coauthVersionMax="47" xr10:uidLastSave="{00000000-0000-0000-0000-000000000000}"/>
  <bookViews>
    <workbookView xWindow="-28920" yWindow="-120" windowWidth="29040" windowHeight="15720" activeTab="6" xr2:uid="{00000000-000D-0000-FFFF-FFFF00000000}"/>
  </bookViews>
  <sheets>
    <sheet name="Table 1" sheetId="2" r:id="rId1"/>
    <sheet name="Table 2" sheetId="8" r:id="rId2"/>
    <sheet name="Table 3" sheetId="9" r:id="rId3"/>
    <sheet name="Table 4-5" sheetId="10" r:id="rId4"/>
    <sheet name="Table 6-7" sheetId="11" r:id="rId5"/>
    <sheet name="Figures" sheetId="5" r:id="rId6"/>
    <sheet name="Data" sheetId="1" r:id="rId7"/>
  </sheets>
  <definedNames>
    <definedName name="_xlnm.Print_Area" localSheetId="5">Figures!$A$1:$J$104</definedName>
    <definedName name="_xlnm.Print_Area" localSheetId="0">'Table 1'!$A$1:$AP$23</definedName>
    <definedName name="_xlnm.Print_Area" localSheetId="1">'Table 2'!$A$1:$AM$16</definedName>
    <definedName name="_xlnm.Print_Area" localSheetId="2">'Table 3'!$A$1:$AM$21</definedName>
    <definedName name="_xlnm.Print_Area" localSheetId="3">'Table 4-5'!$A$1:$AC$63</definedName>
    <definedName name="_xlnm.Print_Area" localSheetId="4">'Table 6-7'!$A$1:$AI$38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2" i="10" l="1"/>
  <c r="B61" i="10"/>
  <c r="B60" i="10"/>
  <c r="B59" i="10"/>
  <c r="B58" i="10"/>
  <c r="B57" i="10"/>
  <c r="B56" i="10"/>
  <c r="B55" i="10"/>
  <c r="B54" i="10"/>
  <c r="B53" i="10"/>
  <c r="B35" i="10"/>
  <c r="B34" i="10"/>
  <c r="B33" i="10"/>
  <c r="B32" i="10"/>
  <c r="B31" i="10"/>
  <c r="B30" i="10"/>
  <c r="B29" i="10"/>
  <c r="B28" i="10"/>
  <c r="B27" i="10"/>
  <c r="B26" i="10"/>
  <c r="B25" i="10"/>
  <c r="W20" i="9"/>
  <c r="W19" i="9"/>
  <c r="W18" i="9"/>
  <c r="W17" i="9"/>
  <c r="W16" i="9"/>
  <c r="B52" i="10"/>
  <c r="B51" i="10"/>
  <c r="B50" i="10"/>
  <c r="B49" i="10"/>
  <c r="B48" i="10"/>
  <c r="B47" i="10"/>
  <c r="B46" i="10"/>
  <c r="B45" i="10"/>
  <c r="B44" i="10"/>
  <c r="B24" i="10"/>
  <c r="B23" i="10"/>
  <c r="B22" i="10"/>
  <c r="B21" i="10"/>
  <c r="B20" i="10"/>
  <c r="B19" i="10"/>
  <c r="B18" i="10"/>
  <c r="B43" i="10" l="1"/>
  <c r="B42" i="10"/>
  <c r="B41" i="10"/>
  <c r="B40" i="10"/>
  <c r="B39" i="10"/>
  <c r="B17" i="10"/>
  <c r="B16" i="10"/>
  <c r="B15" i="10"/>
  <c r="B14" i="10"/>
  <c r="B13" i="10"/>
  <c r="W15" i="9"/>
  <c r="W14" i="9"/>
  <c r="W13" i="9"/>
  <c r="W12" i="9"/>
  <c r="W11" i="9"/>
  <c r="N37" i="11"/>
  <c r="N36" i="11"/>
  <c r="N35" i="11"/>
  <c r="N34" i="11"/>
  <c r="N33" i="11"/>
  <c r="N23" i="11"/>
  <c r="L37" i="11"/>
  <c r="L36" i="11"/>
  <c r="L35" i="11"/>
  <c r="L34" i="11"/>
  <c r="L33" i="11"/>
  <c r="N26" i="11"/>
  <c r="N25" i="11"/>
  <c r="N24" i="11"/>
  <c r="N14" i="11"/>
  <c r="L26" i="11"/>
  <c r="L25" i="11"/>
  <c r="L24" i="11"/>
  <c r="L23" i="11"/>
  <c r="N18" i="11"/>
  <c r="N17" i="11"/>
  <c r="N16" i="11"/>
  <c r="N15" i="11"/>
  <c r="AH6" i="9"/>
  <c r="L18" i="11"/>
  <c r="L17" i="11"/>
  <c r="L16" i="11"/>
  <c r="L15" i="11"/>
  <c r="L14" i="11"/>
  <c r="B38" i="10"/>
  <c r="B12" i="10"/>
  <c r="AH8" i="9"/>
  <c r="AH7" i="9"/>
  <c r="N20" i="9"/>
  <c r="AF8" i="9"/>
  <c r="AF7" i="9"/>
  <c r="AF6" i="9"/>
  <c r="N19" i="9"/>
  <c r="N18" i="9"/>
  <c r="N13" i="9"/>
  <c r="L20" i="9"/>
  <c r="L19" i="9"/>
  <c r="L18" i="9"/>
  <c r="N12" i="9"/>
  <c r="N11" i="9"/>
  <c r="N10" i="9"/>
  <c r="N9" i="9"/>
  <c r="N8" i="9"/>
  <c r="N7" i="9"/>
  <c r="V12" i="2"/>
  <c r="L13" i="9"/>
  <c r="L12" i="9"/>
  <c r="L11" i="9"/>
  <c r="L10" i="9"/>
  <c r="L9" i="9"/>
  <c r="L8" i="9"/>
  <c r="L7" i="9"/>
  <c r="AD22" i="2"/>
  <c r="AD21" i="2"/>
  <c r="AD20" i="2"/>
  <c r="AD19" i="2"/>
  <c r="AD18" i="2"/>
  <c r="AD17" i="2"/>
  <c r="AD16" i="2"/>
  <c r="AD15" i="2"/>
  <c r="AD14" i="2"/>
  <c r="AD13" i="2"/>
  <c r="AD12" i="2"/>
  <c r="Z22" i="2"/>
  <c r="AB22" i="2"/>
  <c r="AB21" i="2"/>
  <c r="AB20" i="2"/>
  <c r="AB19" i="2"/>
  <c r="AB18" i="2"/>
  <c r="AB17" i="2"/>
  <c r="AB16" i="2"/>
  <c r="AB15" i="2"/>
  <c r="AB14" i="2"/>
  <c r="AB13" i="2"/>
  <c r="AB12" i="2"/>
  <c r="Z21" i="2"/>
  <c r="Z20" i="2"/>
  <c r="Z19" i="2"/>
  <c r="Z18" i="2"/>
  <c r="Z17" i="2"/>
  <c r="Z16" i="2"/>
  <c r="Z15" i="2"/>
  <c r="Z14" i="2"/>
  <c r="Z13" i="2"/>
  <c r="Z12" i="2"/>
  <c r="V22" i="2"/>
  <c r="X22" i="2"/>
  <c r="X21" i="2"/>
  <c r="X20" i="2"/>
  <c r="X19" i="2"/>
  <c r="X18" i="2"/>
  <c r="X17" i="2"/>
  <c r="X16" i="2"/>
  <c r="X15" i="2"/>
  <c r="X14" i="2"/>
  <c r="X13" i="2"/>
  <c r="X12" i="2"/>
  <c r="V21" i="2"/>
  <c r="V20" i="2"/>
  <c r="V19" i="2"/>
  <c r="V18" i="2"/>
  <c r="V17" i="2"/>
  <c r="V16" i="2"/>
  <c r="T22" i="2"/>
  <c r="T21" i="2"/>
  <c r="T20" i="2"/>
  <c r="T19" i="2"/>
  <c r="T18" i="2"/>
  <c r="T17" i="2"/>
  <c r="T16" i="2"/>
  <c r="V15" i="2"/>
  <c r="V14" i="2"/>
  <c r="V13" i="2"/>
  <c r="T15" i="2"/>
  <c r="T14" i="2"/>
  <c r="R37" i="11" l="1"/>
  <c r="P37" i="11"/>
  <c r="R36" i="11"/>
  <c r="P36" i="11"/>
  <c r="R35" i="11"/>
  <c r="P35" i="11"/>
  <c r="R34" i="11"/>
  <c r="P34" i="11"/>
  <c r="R33" i="11"/>
  <c r="P33" i="11"/>
  <c r="R26" i="11"/>
  <c r="P26" i="11"/>
  <c r="R25" i="11"/>
  <c r="P25" i="11"/>
  <c r="R24" i="11"/>
  <c r="P24" i="11"/>
  <c r="R23" i="11"/>
  <c r="P23" i="11"/>
  <c r="R18" i="11"/>
  <c r="P18" i="11"/>
  <c r="R17" i="11"/>
  <c r="P17" i="11"/>
  <c r="R16" i="11"/>
  <c r="P16" i="11"/>
  <c r="R15" i="11"/>
  <c r="P15" i="11"/>
  <c r="R14" i="11"/>
  <c r="P14" i="11"/>
  <c r="AH7" i="11"/>
  <c r="AF7" i="11"/>
  <c r="AD7" i="11"/>
  <c r="AB7" i="10"/>
  <c r="Z7" i="10"/>
  <c r="X7" i="10"/>
  <c r="R20" i="9"/>
  <c r="P20" i="9"/>
  <c r="R19" i="9"/>
  <c r="P19" i="9"/>
  <c r="R18" i="9"/>
  <c r="P18" i="9"/>
  <c r="R13" i="9"/>
  <c r="P13" i="9"/>
  <c r="R12" i="9"/>
  <c r="P12" i="9"/>
  <c r="R11" i="9"/>
  <c r="P11" i="9"/>
  <c r="R10" i="9"/>
  <c r="P10" i="9"/>
  <c r="R9" i="9"/>
  <c r="P9" i="9"/>
  <c r="AL8" i="9"/>
  <c r="AJ8" i="9"/>
  <c r="R8" i="9"/>
  <c r="P8" i="9"/>
  <c r="AL7" i="9"/>
  <c r="AJ7" i="9"/>
  <c r="R7" i="9"/>
  <c r="P7" i="9"/>
  <c r="AL6" i="9"/>
  <c r="AJ6" i="9"/>
  <c r="AL15" i="8"/>
  <c r="AJ15" i="8"/>
  <c r="AH15" i="8"/>
  <c r="AL14" i="8"/>
  <c r="AJ14" i="8"/>
  <c r="AH14" i="8"/>
  <c r="AL13" i="8"/>
  <c r="AJ13" i="8"/>
  <c r="AH13" i="8"/>
  <c r="AL12" i="8"/>
  <c r="AJ12" i="8"/>
  <c r="AH12" i="8"/>
  <c r="AL11" i="8"/>
  <c r="AJ11" i="8"/>
  <c r="AH11" i="8"/>
  <c r="AL10" i="8"/>
  <c r="AJ10" i="8"/>
  <c r="AH10" i="8"/>
  <c r="AL9" i="8"/>
  <c r="AJ9" i="8"/>
  <c r="AH9" i="8"/>
  <c r="AL8" i="8"/>
  <c r="AJ8" i="8"/>
  <c r="AH8" i="8"/>
  <c r="AL7" i="8"/>
  <c r="AJ7" i="8"/>
  <c r="AH7" i="8"/>
  <c r="AL6" i="8"/>
  <c r="AJ6" i="8"/>
  <c r="AH6" i="8"/>
  <c r="AD58" i="1" l="1"/>
  <c r="AB8" i="9" s="1"/>
  <c r="A53" i="1"/>
  <c r="AD57" i="1"/>
  <c r="AB6" i="9" s="1"/>
  <c r="AA63" i="1"/>
  <c r="H13" i="9" s="1"/>
  <c r="AA62" i="1"/>
  <c r="H12" i="9" s="1"/>
  <c r="AA61" i="1"/>
  <c r="H11" i="9" s="1"/>
  <c r="AA60" i="1"/>
  <c r="H10" i="9" s="1"/>
  <c r="AA59" i="1"/>
  <c r="H9" i="9" s="1"/>
  <c r="AA58" i="1"/>
  <c r="H8" i="9" s="1"/>
  <c r="AA57" i="1"/>
  <c r="H7" i="9" s="1"/>
  <c r="AF54" i="1"/>
  <c r="AB7" i="11" s="1"/>
  <c r="AC53" i="1"/>
  <c r="Y54" i="1"/>
  <c r="AF14" i="8" s="1"/>
  <c r="U54" i="1"/>
  <c r="AF10" i="8" s="1"/>
  <c r="T54" i="1"/>
  <c r="AF9" i="8" s="1"/>
  <c r="Q54" i="1"/>
  <c r="AF6" i="8" s="1"/>
  <c r="Z54" i="1"/>
  <c r="AF15" i="8" s="1"/>
  <c r="X54" i="1"/>
  <c r="AF13" i="8" s="1"/>
  <c r="W54" i="1"/>
  <c r="AF12" i="8" s="1"/>
  <c r="V54" i="1"/>
  <c r="AF11" i="8" s="1"/>
  <c r="S54" i="1"/>
  <c r="AF8" i="8" s="1"/>
  <c r="R54" i="1"/>
  <c r="AF7" i="8" s="1"/>
  <c r="N54" i="1"/>
  <c r="V7" i="10" s="1"/>
  <c r="R64" i="1"/>
  <c r="AB7" i="8" s="1"/>
  <c r="S64" i="1"/>
  <c r="AB8" i="8" s="1"/>
  <c r="T64" i="1"/>
  <c r="AB9" i="8" s="1"/>
  <c r="U64" i="1"/>
  <c r="AB10" i="8" s="1"/>
  <c r="V64" i="1"/>
  <c r="AB11" i="8" s="1"/>
  <c r="W64" i="1"/>
  <c r="AB12" i="8" s="1"/>
  <c r="X64" i="1"/>
  <c r="AB13" i="8" s="1"/>
  <c r="Y64" i="1"/>
  <c r="AB14" i="8" s="1"/>
  <c r="Z64" i="1"/>
  <c r="AB15" i="8" s="1"/>
  <c r="Q64" i="1"/>
  <c r="AB6" i="8" s="1"/>
  <c r="R61" i="1"/>
  <c r="X7" i="8" s="1"/>
  <c r="S61" i="1"/>
  <c r="X8" i="8" s="1"/>
  <c r="T61" i="1"/>
  <c r="X9" i="8" s="1"/>
  <c r="U61" i="1"/>
  <c r="X10" i="8" s="1"/>
  <c r="V61" i="1"/>
  <c r="X11" i="8" s="1"/>
  <c r="W61" i="1"/>
  <c r="X12" i="8" s="1"/>
  <c r="X61" i="1"/>
  <c r="X13" i="8" s="1"/>
  <c r="Y61" i="1"/>
  <c r="X14" i="8" s="1"/>
  <c r="Z61" i="1"/>
  <c r="X15" i="8" s="1"/>
  <c r="R60" i="1"/>
  <c r="T7" i="8" s="1"/>
  <c r="S60" i="1"/>
  <c r="T8" i="8" s="1"/>
  <c r="T60" i="1"/>
  <c r="T9" i="8" s="1"/>
  <c r="U60" i="1"/>
  <c r="T10" i="8" s="1"/>
  <c r="V60" i="1"/>
  <c r="T11" i="8" s="1"/>
  <c r="W60" i="1"/>
  <c r="T12" i="8" s="1"/>
  <c r="X60" i="1"/>
  <c r="T13" i="8" s="1"/>
  <c r="Y60" i="1"/>
  <c r="T14" i="8" s="1"/>
  <c r="Z60" i="1"/>
  <c r="T15" i="8" s="1"/>
  <c r="R59" i="1"/>
  <c r="P7" i="8" s="1"/>
  <c r="S59" i="1"/>
  <c r="P8" i="8" s="1"/>
  <c r="T59" i="1"/>
  <c r="P9" i="8" s="1"/>
  <c r="U59" i="1"/>
  <c r="P10" i="8" s="1"/>
  <c r="V59" i="1"/>
  <c r="P11" i="8" s="1"/>
  <c r="W59" i="1"/>
  <c r="P12" i="8" s="1"/>
  <c r="X59" i="1"/>
  <c r="P13" i="8" s="1"/>
  <c r="Y59" i="1"/>
  <c r="P14" i="8" s="1"/>
  <c r="Z59" i="1"/>
  <c r="P15" i="8" s="1"/>
  <c r="R58" i="1"/>
  <c r="L7" i="8" s="1"/>
  <c r="S58" i="1"/>
  <c r="L8" i="8" s="1"/>
  <c r="T58" i="1"/>
  <c r="L9" i="8" s="1"/>
  <c r="U58" i="1"/>
  <c r="L10" i="8" s="1"/>
  <c r="V58" i="1"/>
  <c r="L11" i="8" s="1"/>
  <c r="W58" i="1"/>
  <c r="L12" i="8" s="1"/>
  <c r="X58" i="1"/>
  <c r="L13" i="8" s="1"/>
  <c r="Y58" i="1"/>
  <c r="L14" i="8" s="1"/>
  <c r="Z58" i="1"/>
  <c r="L15" i="8" s="1"/>
  <c r="R57" i="1"/>
  <c r="H7" i="8" s="1"/>
  <c r="S57" i="1"/>
  <c r="H8" i="8" s="1"/>
  <c r="T57" i="1"/>
  <c r="H9" i="8" s="1"/>
  <c r="U57" i="1"/>
  <c r="H10" i="8" s="1"/>
  <c r="V57" i="1"/>
  <c r="H11" i="8" s="1"/>
  <c r="W57" i="1"/>
  <c r="H12" i="8" s="1"/>
  <c r="X57" i="1"/>
  <c r="H13" i="8" s="1"/>
  <c r="Y57" i="1"/>
  <c r="H14" i="8" s="1"/>
  <c r="Z57" i="1"/>
  <c r="H15" i="8" s="1"/>
  <c r="Q61" i="1"/>
  <c r="X6" i="8" s="1"/>
  <c r="Q60" i="1"/>
  <c r="T6" i="8" s="1"/>
  <c r="Q59" i="1"/>
  <c r="P6" i="8" s="1"/>
  <c r="Q58" i="1"/>
  <c r="L6" i="8" s="1"/>
  <c r="Q57" i="1"/>
  <c r="H6" i="8" s="1"/>
  <c r="AP22" i="2"/>
  <c r="AP21" i="2"/>
  <c r="AP20" i="2"/>
  <c r="AP19" i="2"/>
  <c r="AP18" i="2"/>
  <c r="AP17" i="2"/>
  <c r="AP16" i="2"/>
  <c r="AL22" i="2"/>
  <c r="AL21" i="2"/>
  <c r="AL20" i="2"/>
  <c r="AL19" i="2"/>
  <c r="AL18" i="2"/>
  <c r="AL17" i="2"/>
  <c r="AL16" i="2"/>
  <c r="AH22" i="2"/>
  <c r="AH21" i="2"/>
  <c r="AH20" i="2"/>
  <c r="AH19" i="2"/>
  <c r="AH18" i="2"/>
  <c r="AH17" i="2"/>
  <c r="AH16" i="2"/>
  <c r="AN22" i="2"/>
  <c r="AN21" i="2"/>
  <c r="AN20" i="2"/>
  <c r="AN19" i="2"/>
  <c r="AN18" i="2"/>
  <c r="AN17" i="2"/>
  <c r="AN16" i="2"/>
  <c r="AJ22" i="2"/>
  <c r="AJ21" i="2"/>
  <c r="AJ20" i="2"/>
  <c r="AJ19" i="2"/>
  <c r="AJ18" i="2"/>
  <c r="AJ17" i="2"/>
  <c r="AJ16" i="2"/>
  <c r="AF22" i="2"/>
  <c r="AF21" i="2"/>
  <c r="AF20" i="2"/>
  <c r="AF19" i="2"/>
  <c r="AF18" i="2"/>
  <c r="AF17" i="2"/>
  <c r="AF16" i="2"/>
  <c r="AP15" i="2"/>
  <c r="AL15" i="2"/>
  <c r="AH15" i="2"/>
  <c r="AN15" i="2"/>
  <c r="AJ15" i="2"/>
  <c r="AF15" i="2"/>
  <c r="AP14" i="2"/>
  <c r="AL14" i="2"/>
  <c r="AH14" i="2"/>
  <c r="AN14" i="2"/>
  <c r="AJ14" i="2"/>
  <c r="AF14" i="2"/>
  <c r="AP13" i="2"/>
  <c r="AN13" i="2"/>
  <c r="AL13" i="2"/>
  <c r="AJ13" i="2"/>
  <c r="AH13" i="2"/>
  <c r="AF13" i="2"/>
  <c r="T13" i="2"/>
  <c r="AP12" i="2"/>
  <c r="AN12" i="2"/>
  <c r="AL12" i="2"/>
  <c r="AJ12" i="2"/>
  <c r="AH12" i="2"/>
  <c r="AF12" i="2"/>
  <c r="T12" i="2"/>
  <c r="AJ64" i="1"/>
  <c r="H37" i="11" s="1"/>
  <c r="AI64" i="1"/>
  <c r="H26" i="11" s="1"/>
  <c r="AI55" i="1"/>
  <c r="H24" i="11" s="1"/>
  <c r="AG64" i="1"/>
  <c r="H18" i="11" s="1"/>
  <c r="AG55" i="1"/>
  <c r="H14" i="11" s="1"/>
  <c r="AF56" i="1"/>
  <c r="D7" i="11" s="1"/>
  <c r="AD55" i="1"/>
  <c r="AB7" i="9" s="1"/>
  <c r="AC55" i="1"/>
  <c r="H19" i="9" s="1"/>
  <c r="AC57" i="1"/>
  <c r="H18" i="9" s="1"/>
  <c r="AF61" i="1"/>
  <c r="X7" i="11" s="1"/>
  <c r="N61" i="1"/>
  <c r="R7" i="10" s="1"/>
  <c r="N60" i="1"/>
  <c r="N7" i="10" s="1"/>
  <c r="N57" i="1"/>
  <c r="B7" i="10" s="1"/>
  <c r="AF57" i="1"/>
  <c r="H7" i="11" s="1"/>
  <c r="AG57" i="1"/>
  <c r="H15" i="11" s="1"/>
  <c r="AI57" i="1"/>
  <c r="H23" i="11" s="1"/>
  <c r="AJ57" i="1"/>
  <c r="H33" i="11" s="1"/>
  <c r="N58" i="1"/>
  <c r="F7" i="10" s="1"/>
  <c r="AC58" i="1"/>
  <c r="H20" i="9" s="1"/>
  <c r="AF58" i="1"/>
  <c r="L7" i="11" s="1"/>
  <c r="AG58" i="1"/>
  <c r="H16" i="11" s="1"/>
  <c r="AI58" i="1"/>
  <c r="H25" i="11" s="1"/>
  <c r="AJ58" i="1"/>
  <c r="H34" i="11" s="1"/>
  <c r="N59" i="1"/>
  <c r="J7" i="10" s="1"/>
  <c r="AF59" i="1"/>
  <c r="P7" i="11" s="1"/>
  <c r="AG59" i="1"/>
  <c r="H17" i="11" s="1"/>
  <c r="AJ59" i="1"/>
  <c r="H35" i="11" s="1"/>
  <c r="AF60" i="1"/>
  <c r="T7" i="11" s="1"/>
  <c r="AJ60" i="1"/>
  <c r="H36" i="11" s="1"/>
  <c r="C59" i="1"/>
  <c r="P12" i="2" s="1"/>
  <c r="D59" i="1"/>
  <c r="P13" i="2" s="1"/>
  <c r="E59" i="1"/>
  <c r="P14" i="2" s="1"/>
  <c r="F59" i="1"/>
  <c r="P15" i="2" s="1"/>
  <c r="G59" i="1"/>
  <c r="P16" i="2" s="1"/>
  <c r="H59" i="1"/>
  <c r="P17" i="2" s="1"/>
  <c r="I59" i="1"/>
  <c r="P18" i="2" s="1"/>
  <c r="J59" i="1"/>
  <c r="P19" i="2" s="1"/>
  <c r="K59" i="1"/>
  <c r="P20" i="2" s="1"/>
  <c r="L59" i="1"/>
  <c r="P21" i="2" s="1"/>
  <c r="M59" i="1"/>
  <c r="P22" i="2" s="1"/>
  <c r="C58" i="1"/>
  <c r="L12" i="2" s="1"/>
  <c r="D58" i="1"/>
  <c r="L13" i="2" s="1"/>
  <c r="E58" i="1"/>
  <c r="L14" i="2" s="1"/>
  <c r="F58" i="1"/>
  <c r="L15" i="2" s="1"/>
  <c r="G58" i="1"/>
  <c r="L16" i="2" s="1"/>
  <c r="H58" i="1"/>
  <c r="L17" i="2" s="1"/>
  <c r="I58" i="1"/>
  <c r="L18" i="2" s="1"/>
  <c r="J58" i="1"/>
  <c r="L19" i="2" s="1"/>
  <c r="K58" i="1"/>
  <c r="L20" i="2" s="1"/>
  <c r="L58" i="1"/>
  <c r="L21" i="2" s="1"/>
  <c r="M58" i="1"/>
  <c r="L22" i="2" s="1"/>
  <c r="C57" i="1"/>
  <c r="H12" i="2" s="1"/>
  <c r="D57" i="1"/>
  <c r="H13" i="2" s="1"/>
  <c r="E57" i="1"/>
  <c r="H14" i="2" s="1"/>
  <c r="F57" i="1"/>
  <c r="H15" i="2" s="1"/>
  <c r="G57" i="1"/>
  <c r="H16" i="2" s="1"/>
  <c r="H57" i="1"/>
  <c r="H17" i="2" s="1"/>
  <c r="I57" i="1"/>
  <c r="H18" i="2" s="1"/>
  <c r="J57" i="1"/>
  <c r="H19" i="2" s="1"/>
  <c r="K57" i="1"/>
  <c r="H20" i="2" s="1"/>
  <c r="L57" i="1"/>
  <c r="H21" i="2" s="1"/>
  <c r="M57" i="1"/>
  <c r="H22" i="2" s="1"/>
  <c r="J11" i="8" l="1"/>
  <c r="N12" i="8"/>
  <c r="R13" i="8"/>
  <c r="V14" i="8"/>
  <c r="Z15" i="8"/>
  <c r="Z7" i="8"/>
  <c r="AD9" i="8"/>
  <c r="J7" i="9"/>
  <c r="J17" i="11"/>
  <c r="H7" i="10"/>
  <c r="Z7" i="11"/>
  <c r="R7" i="11"/>
  <c r="V6" i="8"/>
  <c r="J9" i="8"/>
  <c r="N10" i="8"/>
  <c r="R11" i="8"/>
  <c r="V12" i="8"/>
  <c r="Z13" i="8"/>
  <c r="AD15" i="8"/>
  <c r="AD7" i="8"/>
  <c r="T7" i="10"/>
  <c r="N6" i="8"/>
  <c r="J23" i="11"/>
  <c r="J8" i="8"/>
  <c r="V11" i="8"/>
  <c r="J15" i="8"/>
  <c r="J7" i="8"/>
  <c r="N8" i="8"/>
  <c r="R9" i="8"/>
  <c r="J25" i="11"/>
  <c r="J7" i="11"/>
  <c r="F7" i="11"/>
  <c r="J14" i="8"/>
  <c r="N15" i="8"/>
  <c r="N7" i="8"/>
  <c r="R8" i="8"/>
  <c r="V9" i="8"/>
  <c r="Z10" i="8"/>
  <c r="AD12" i="8"/>
  <c r="J24" i="11"/>
  <c r="L7" i="10"/>
  <c r="Z6" i="8"/>
  <c r="N9" i="8"/>
  <c r="R10" i="8"/>
  <c r="Z12" i="8"/>
  <c r="AD14" i="8"/>
  <c r="J36" i="11"/>
  <c r="D7" i="10"/>
  <c r="J14" i="11"/>
  <c r="J13" i="8"/>
  <c r="N14" i="8"/>
  <c r="R15" i="8"/>
  <c r="N7" i="11"/>
  <c r="P7" i="10"/>
  <c r="V10" i="8"/>
  <c r="Z11" i="8"/>
  <c r="AD13" i="8"/>
  <c r="R7" i="8"/>
  <c r="V8" i="8"/>
  <c r="J18" i="11"/>
  <c r="Z9" i="8"/>
  <c r="AD11" i="8"/>
  <c r="J13" i="9"/>
  <c r="V7" i="11"/>
  <c r="J34" i="11"/>
  <c r="J33" i="11"/>
  <c r="J6" i="8"/>
  <c r="J12" i="8"/>
  <c r="N13" i="8"/>
  <c r="R14" i="8"/>
  <c r="V15" i="8"/>
  <c r="V7" i="8"/>
  <c r="Z8" i="8"/>
  <c r="AD10" i="8"/>
  <c r="J35" i="11"/>
  <c r="J16" i="11"/>
  <c r="J15" i="11"/>
  <c r="AD7" i="9"/>
  <c r="R6" i="8"/>
  <c r="J10" i="8"/>
  <c r="N11" i="8"/>
  <c r="R12" i="8"/>
  <c r="V13" i="8"/>
  <c r="Z14" i="8"/>
  <c r="AD6" i="8"/>
  <c r="AD8" i="8"/>
  <c r="AD6" i="9"/>
  <c r="J8" i="9"/>
  <c r="AD8" i="9"/>
  <c r="J9" i="9"/>
  <c r="J26" i="11"/>
  <c r="J10" i="9"/>
  <c r="J11" i="9"/>
  <c r="J12" i="9"/>
  <c r="J37" i="11"/>
  <c r="J21" i="2"/>
  <c r="J14" i="2"/>
  <c r="R16" i="2"/>
  <c r="J22" i="2"/>
  <c r="J15" i="2"/>
  <c r="J12" i="2"/>
  <c r="R20" i="2"/>
  <c r="N12" i="2"/>
  <c r="J18" i="2"/>
  <c r="N21" i="2"/>
  <c r="N18" i="2"/>
  <c r="R12" i="2"/>
  <c r="J19" i="2"/>
  <c r="N19" i="2"/>
  <c r="N17" i="2"/>
  <c r="N14" i="2"/>
  <c r="R21" i="2"/>
  <c r="R18" i="2"/>
  <c r="R15" i="2"/>
  <c r="J16" i="2"/>
  <c r="J13" i="2"/>
  <c r="N22" i="2"/>
  <c r="N16" i="2"/>
  <c r="R22" i="2"/>
  <c r="R19" i="2"/>
  <c r="R13" i="2"/>
  <c r="J20" i="2"/>
  <c r="J17" i="2"/>
  <c r="N20" i="2"/>
  <c r="N15" i="2"/>
  <c r="N13" i="2"/>
  <c r="R17" i="2"/>
  <c r="R14" i="2"/>
</calcChain>
</file>

<file path=xl/sharedStrings.xml><?xml version="1.0" encoding="utf-8"?>
<sst xmlns="http://schemas.openxmlformats.org/spreadsheetml/2006/main" count="474" uniqueCount="244">
  <si>
    <t>Q1a</t>
  </si>
  <si>
    <t>Q1b</t>
  </si>
  <si>
    <t>Q1c</t>
  </si>
  <si>
    <t>Q1d</t>
  </si>
  <si>
    <t>Q1e</t>
  </si>
  <si>
    <t>Q1f</t>
  </si>
  <si>
    <t>Q3</t>
  </si>
  <si>
    <t>Q4</t>
  </si>
  <si>
    <t>Q7</t>
  </si>
  <si>
    <t>INDIVIDUAL FREQUENCIES</t>
  </si>
  <si>
    <t>THIS CENTER</t>
  </si>
  <si>
    <t>N</t>
  </si>
  <si>
    <t>%</t>
  </si>
  <si>
    <t>a.</t>
  </si>
  <si>
    <t>b.</t>
  </si>
  <si>
    <t>c.</t>
  </si>
  <si>
    <t>d.</t>
  </si>
  <si>
    <t>e.</t>
  </si>
  <si>
    <t>f.</t>
  </si>
  <si>
    <t>Freq 1</t>
  </si>
  <si>
    <t>Freq 2</t>
  </si>
  <si>
    <t>Freq 3</t>
  </si>
  <si>
    <t>National Mean</t>
  </si>
  <si>
    <t>National SD</t>
  </si>
  <si>
    <t>SurveyID</t>
  </si>
  <si>
    <t>Freq 4</t>
  </si>
  <si>
    <t>NATIONAL</t>
  </si>
  <si>
    <t>Current Year Mean</t>
  </si>
  <si>
    <t>Previous Year Mean</t>
  </si>
  <si>
    <t>CenterID</t>
  </si>
  <si>
    <t>Q1g</t>
  </si>
  <si>
    <t>Q1h</t>
  </si>
  <si>
    <t>Q1i</t>
  </si>
  <si>
    <t>Q1j</t>
  </si>
  <si>
    <t>Q1k</t>
  </si>
  <si>
    <t>Q2</t>
  </si>
  <si>
    <t>Q5a</t>
  </si>
  <si>
    <t>Q5g</t>
  </si>
  <si>
    <t>Q5b</t>
  </si>
  <si>
    <t>Q5c</t>
  </si>
  <si>
    <t>Q5d</t>
  </si>
  <si>
    <t>Q5e</t>
  </si>
  <si>
    <t>Q5h</t>
  </si>
  <si>
    <t>Q5i</t>
  </si>
  <si>
    <t>Q5j</t>
  </si>
  <si>
    <t>Q5f</t>
  </si>
  <si>
    <t>Q6a</t>
  </si>
  <si>
    <t>Q6a_TEXT</t>
  </si>
  <si>
    <t>Q6b</t>
  </si>
  <si>
    <t>Q6c</t>
  </si>
  <si>
    <t>Q6d</t>
  </si>
  <si>
    <t>Q8</t>
  </si>
  <si>
    <t>Q8_TEXT</t>
  </si>
  <si>
    <t>Q9</t>
  </si>
  <si>
    <t>Q10</t>
  </si>
  <si>
    <t>Q10_TEXT</t>
  </si>
  <si>
    <t>Q11</t>
  </si>
  <si>
    <t>With what Center do you participate? Please select:</t>
  </si>
  <si>
    <t>What is your name (optional)?</t>
  </si>
  <si>
    <t>Please indicate whether your Center experience has included the following opportunities: -a. Work on innovative or leading-edge research projects</t>
  </si>
  <si>
    <t>Please indicate whether your Center experience has included the following opportunities: -b. Pursue research questions that address “real-world” problems</t>
  </si>
  <si>
    <t>Please indicate whether your Center experience has included the following opportunities: -c. Engage in experiential “hands-on” learning</t>
  </si>
  <si>
    <t>Please indicate whether your Center experience has included the following opportunities: -d. Stay informed about Center projects related to your research interests</t>
  </si>
  <si>
    <t>Please indicate whether your Center experience has included the following opportunities: -e. Have access to scientific data, tools, techniques, expertise, equipment, software, or other resources that are not otherwise available to you</t>
  </si>
  <si>
    <t>Please indicate whether your Center experience has included the following opportunities: -f. Collaborate with government or industry scientists</t>
  </si>
  <si>
    <t>Please indicate whether your Center experience has included the following opportunities: -g. Collaborate with faculty or students from other institutions</t>
  </si>
  <si>
    <t>Please indicate whether your Center experience has included the following opportunities: -h. Work with people from different demographic or disciplinary backgrounds</t>
  </si>
  <si>
    <t>Please indicate whether your Center experience has included the following opportunities: -i. Attend Center IAB meetings</t>
  </si>
  <si>
    <t>Please indicate whether your Center experience has included the following opportunities: -j. Present research at Center IAB meetings</t>
  </si>
  <si>
    <t>Please indicate whether your Center experience has included the following opportunities: -k. Participate in other professional development opportunities offered through the Center</t>
  </si>
  <si>
    <t>Overall, how satisfied are you with your experience participating in this Center?</t>
  </si>
  <si>
    <t>What has been the most valuable Center training opportunity in which you have participated? How h...</t>
  </si>
  <si>
    <t>How could the Center improve training and career preparation for students?</t>
  </si>
  <si>
    <t>Please indicate how impactful your Center experience has been for you in the following areas:-a. Improved my technical knowledge and skills</t>
  </si>
  <si>
    <t>Please indicate how impactful your Center experience has been for you in the following areas:-g. Improved my understanding of how research applies to "real-world" problems</t>
  </si>
  <si>
    <t>Please indicate how impactful your Center experience has been for you in the following areas:-b. Improved my oral communication skills</t>
  </si>
  <si>
    <t>Please indicate how impactful your Center experience has been for you in the following areas:-c. Improved my written communication skills</t>
  </si>
  <si>
    <t>Please indicate how impactful your Center experience has been for you in the following areas:-d. Improved my project management skills, like setting and meeting timelines and deliverables</t>
  </si>
  <si>
    <t>Please indicate how impactful your Center experience has been for you in the following areas:-e. Improved my ability to work as a member of a team</t>
  </si>
  <si>
    <t>Please indicate how impactful your Center experience has been for you in the following areas:-h. Improved my understanding of industry research trends and needs</t>
  </si>
  <si>
    <t>Please indicate how impactful your Center experience has been for you in the following areas:-i. Improved my awareness of  career paths in industry</t>
  </si>
  <si>
    <t>Please indicate how impactful your Center experience has been for you in the following areas:-j. Improved my awareness of internship or job openings at Center member organizations</t>
  </si>
  <si>
    <t>Please indicate how impactful your Center experience has been for you in the following areas:-f. Improved my ability to publish papers in academic journals or conferences</t>
  </si>
  <si>
    <t>What is your career goal?</t>
  </si>
  <si>
    <t>What is your career goal?-TEXT</t>
  </si>
  <si>
    <t>Will your company be based on an idea from your Center research?</t>
  </si>
  <si>
    <t>Has your career goal changed as a result of your Center participation?</t>
  </si>
  <si>
    <t>How has your career goal changed as a result of your Center participation?</t>
  </si>
  <si>
    <t>How long have you been involved with the Center?</t>
  </si>
  <si>
    <t>Have you been funded by the Center with which you are affiliated?</t>
  </si>
  <si>
    <t>Have you been funded by the Center with which you are affiliated?-TEXT</t>
  </si>
  <si>
    <t>Will your thesis, dissertation, or postdoc research be based on a Center project?</t>
  </si>
  <si>
    <t>What degree/training are you currently pursuing?</t>
  </si>
  <si>
    <t>What degree/training are you currently pursuing?-TEXT</t>
  </si>
  <si>
    <t>With what university are you currently affiliated?</t>
  </si>
  <si>
    <t>Table 1: STUDENT TRAINING OPPORTUNITIES</t>
  </si>
  <si>
    <t>1) Please indicate whether your Center experience has included the following opportunities:</t>
  </si>
  <si>
    <t>Work on innovative or leading-edge research projects</t>
  </si>
  <si>
    <t>Pursue research questions that address “real-world” problems</t>
  </si>
  <si>
    <t>Engage in experiential “hands-on” learning</t>
  </si>
  <si>
    <t>Stay informed about Center projects related to your research interests</t>
  </si>
  <si>
    <t>Have access to scientific data, tools, techniques, expertise, equipment, software, or other resources that are not otherwise available to you</t>
  </si>
  <si>
    <t>Collaborate with government or industry scientists</t>
  </si>
  <si>
    <t>g.</t>
  </si>
  <si>
    <t>h.</t>
  </si>
  <si>
    <t>i.</t>
  </si>
  <si>
    <t>j.</t>
  </si>
  <si>
    <t>k.</t>
  </si>
  <si>
    <t>Collaborate with faculty or students from other institutions</t>
  </si>
  <si>
    <t>Work with people from different demographic or disciplinary backgrounds</t>
  </si>
  <si>
    <t>Attend Center IAB meetings</t>
  </si>
  <si>
    <t>Present research at Center IAB meetings</t>
  </si>
  <si>
    <t>Participate in other professional development opportunities offered through the Center</t>
  </si>
  <si>
    <t>Current Year</t>
  </si>
  <si>
    <t>Previous Year</t>
  </si>
  <si>
    <t>National</t>
  </si>
  <si>
    <t>2) Overall, how satisfied are you with your experience participating in this Center?</t>
  </si>
  <si>
    <t>Mean</t>
  </si>
  <si>
    <t>SD</t>
  </si>
  <si>
    <t>3) What has been the most valuable Center training opportunity in which you have participated? How have you benefited?</t>
  </si>
  <si>
    <t>4) How could the Center improve training and career preparation for students?</t>
  </si>
  <si>
    <t>5) Please indicate how impactful your Center experience has been for you in the following areas:</t>
  </si>
  <si>
    <t>Improved my oral communication skills</t>
  </si>
  <si>
    <t>Improved my technical knowledge and skills</t>
  </si>
  <si>
    <t>Improved my written communication skills</t>
  </si>
  <si>
    <t>Improved my project management skills, like setting and meeting timelines and deliverables</t>
  </si>
  <si>
    <t>Improved my ability to work as a member of a team</t>
  </si>
  <si>
    <t>Improved my ability to publish papers in academic journals or conferences</t>
  </si>
  <si>
    <t>Improved my understanding of how research applies to "real-world" problems</t>
  </si>
  <si>
    <t>Improved my understanding of industry research trends and needs</t>
  </si>
  <si>
    <t>Improved my awareness of  career paths in industry</t>
  </si>
  <si>
    <t>Improved my awareness of internship or job openings at Center member organizations</t>
  </si>
  <si>
    <t>6a) What is your career goal?</t>
  </si>
  <si>
    <t>Work in academia</t>
  </si>
  <si>
    <t>Work in industry</t>
  </si>
  <si>
    <t>Work in government</t>
  </si>
  <si>
    <t>Work at a non-profit/foundation</t>
  </si>
  <si>
    <t>Start my own company</t>
  </si>
  <si>
    <t>Undecided</t>
  </si>
  <si>
    <t xml:space="preserve">Other </t>
  </si>
  <si>
    <t>(1)</t>
  </si>
  <si>
    <t>(2)</t>
  </si>
  <si>
    <t>(3)</t>
  </si>
  <si>
    <t>(4)</t>
  </si>
  <si>
    <t>(5)</t>
  </si>
  <si>
    <t>(6)</t>
  </si>
  <si>
    <t>(7)</t>
  </si>
  <si>
    <t>6b. Will your company be based on an idea from your Center research?</t>
  </si>
  <si>
    <t>Yes</t>
  </si>
  <si>
    <t>No</t>
  </si>
  <si>
    <t>Unsure</t>
  </si>
  <si>
    <t>(0)</t>
  </si>
  <si>
    <t>6c) Has your career goal changed as a result of your Center participation?</t>
  </si>
  <si>
    <t>-</t>
  </si>
  <si>
    <t>6d) How has your career goal changed as a result of your Center participation?</t>
  </si>
  <si>
    <t>Table 6. STUDENT LEVEL OF PARTICIPATIKON IN THE CENTER</t>
  </si>
  <si>
    <t>7) How long have you been involved with the Center?</t>
  </si>
  <si>
    <t>Less than 6 months (0.5)</t>
  </si>
  <si>
    <t>1 year
(1)</t>
  </si>
  <si>
    <t>2 years
(2)</t>
  </si>
  <si>
    <t>3 years
(3)</t>
  </si>
  <si>
    <t>4 years
(4)</t>
  </si>
  <si>
    <t>5 or more years
(5)</t>
  </si>
  <si>
    <t>8) Have you been funded by the Center with which you are affiliated?</t>
  </si>
  <si>
    <t>Other</t>
  </si>
  <si>
    <t>No Impact
(1)</t>
  </si>
  <si>
    <t>Moderately Positive Impact (3)</t>
  </si>
  <si>
    <t>Slightly Positive Impact
(2)</t>
  </si>
  <si>
    <t>Positive Impact
(4)</t>
  </si>
  <si>
    <t>Very Positive Impact
(5)</t>
  </si>
  <si>
    <t>9) Will your thesis, dissertation, or postdoc research be based on a Center project?</t>
  </si>
  <si>
    <t>Don't know yet / Not approved yet</t>
  </si>
  <si>
    <t>Not applicable to my degree/training</t>
  </si>
  <si>
    <t>(9)</t>
  </si>
  <si>
    <t>10) What degree/training are you currently pursuing?</t>
  </si>
  <si>
    <t>Bachelor's degree</t>
  </si>
  <si>
    <t>Master's degree</t>
  </si>
  <si>
    <t>Doctoral degree</t>
  </si>
  <si>
    <t>Postdoc</t>
  </si>
  <si>
    <t>Not available
(1)</t>
  </si>
  <si>
    <t>Available, but did NOT participate
(2)</t>
  </si>
  <si>
    <t>Available, and DID participate
(3)</t>
  </si>
  <si>
    <t>Not Satisfied
(1)</t>
  </si>
  <si>
    <t>Slightly Satisfied
(2)</t>
  </si>
  <si>
    <t>Somewhat Satisfied
(3)</t>
  </si>
  <si>
    <t>Quite Satisfied
(4)</t>
  </si>
  <si>
    <t>Very Satisfied
(5)</t>
  </si>
  <si>
    <t>Freq 5</t>
  </si>
  <si>
    <t>Nat'l Freq 1</t>
  </si>
  <si>
    <t>Nat'l Freq 2</t>
  </si>
  <si>
    <t>Nat'l Freq 3</t>
  </si>
  <si>
    <t>Nat'l Freq 4</t>
  </si>
  <si>
    <t>Nat'l Freq 5</t>
  </si>
  <si>
    <t>Not Sure
(9)</t>
  </si>
  <si>
    <t>Freq 9</t>
  </si>
  <si>
    <t>Nat'l Freq 9</t>
  </si>
  <si>
    <t>Freq 6</t>
  </si>
  <si>
    <t>Freq 7</t>
  </si>
  <si>
    <t>Nat'l Freq 6</t>
  </si>
  <si>
    <t>Nat'l Freq 7</t>
  </si>
  <si>
    <t>Freq 0</t>
  </si>
  <si>
    <t>Nat'l Freq 0</t>
  </si>
  <si>
    <t>Freq 0.5</t>
  </si>
  <si>
    <t>Nat'l Freq 0.5</t>
  </si>
  <si>
    <t>=N or responses</t>
  </si>
  <si>
    <t>Previous Freq 0</t>
  </si>
  <si>
    <t>Previous Freq 0.5</t>
  </si>
  <si>
    <t>Previous Freq 1</t>
  </si>
  <si>
    <t>Previous Freq 2</t>
  </si>
  <si>
    <t>Previous Freq 3</t>
  </si>
  <si>
    <t>Previous Freq 4</t>
  </si>
  <si>
    <t>Previous Freq 5</t>
  </si>
  <si>
    <t>Previous Freq 6</t>
  </si>
  <si>
    <t>Previous Freq 7</t>
  </si>
  <si>
    <t>Previous Freq 9</t>
  </si>
  <si>
    <t>= N of previous year responses</t>
  </si>
  <si>
    <t>The national data for the most recently available report is already inported for you.</t>
  </si>
  <si>
    <t>Nat'l % 1</t>
  </si>
  <si>
    <t>Nat'l % 2</t>
  </si>
  <si>
    <t>Nat'l % 3</t>
  </si>
  <si>
    <t>Nat'l % 4</t>
  </si>
  <si>
    <t>Nat'l % 5</t>
  </si>
  <si>
    <t>Nat'l % 6</t>
  </si>
  <si>
    <t>Nat'l % 7</t>
  </si>
  <si>
    <t>Nat'l % 9</t>
  </si>
  <si>
    <t>Nat'l % 0</t>
  </si>
  <si>
    <t>Nat'l %0.5</t>
  </si>
  <si>
    <t>No, not funded</t>
  </si>
  <si>
    <t>No, funded by other funding sources</t>
  </si>
  <si>
    <t>Yes, partially funded</t>
  </si>
  <si>
    <t>Yes, fully funded</t>
  </si>
  <si>
    <t>Trainee Satisfaction with Experience Participating in the Center</t>
  </si>
  <si>
    <t>Table 2. IMPACT ON STUDENT KNOWLEDGE &amp; SKILLS</t>
  </si>
  <si>
    <t>Table 3: CAREER GOALS</t>
  </si>
  <si>
    <t>Table 4: STUDENT SATISFACTION</t>
  </si>
  <si>
    <t>Table 5. Benefis and Sugestions</t>
  </si>
  <si>
    <t>Table 7. STUDENT DEGREE LEVEL</t>
  </si>
  <si>
    <t>CENTER NAME</t>
  </si>
  <si>
    <t>FY2025 Student Process/Outcome Survey</t>
  </si>
  <si>
    <t>Respondents: Feedback Provided by x of x Trainees Contacted</t>
  </si>
  <si>
    <t>Input the previous year statistics for your center in the previous year section below.  Note you will need to enter stats in all green cells to ensure the tables are complete.</t>
  </si>
  <si>
    <t>Yellow cells have have stats pre-populated or they have forumlas to calculate current year stats from the data you paste into the data sheet below</t>
  </si>
  <si>
    <t xml:space="preserve">Enter your data in the  spaces provided below. Be sure to assign a survey ID to each response in order to ensure that the % calculations in the report tab are accurate. </t>
  </si>
  <si>
    <t>Be sure to update the Center name and response rate on the Table 1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</si>
</sst>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numFmt numFmtId="166" formatCode="0.0%"/>
  </numFmts>
  <fonts count="15" x14ac:knownFonts="1">
    <font>
      <sz val="11"/>
      <color theme="1"/>
      <name val="Calibri"/>
      <family val="2"/>
      <scheme val="minor"/>
    </font>
    <font>
      <b/>
      <sz val="11"/>
      <color theme="1"/>
      <name val="Calibri"/>
      <family val="2"/>
      <scheme val="minor"/>
    </font>
    <font>
      <b/>
      <sz val="12"/>
      <name val="Calibri"/>
      <family val="2"/>
      <scheme val="minor"/>
    </font>
    <font>
      <sz val="12"/>
      <name val="Calibri"/>
      <family val="2"/>
      <scheme val="minor"/>
    </font>
    <font>
      <b/>
      <sz val="10"/>
      <name val="Calibri"/>
      <family val="2"/>
      <scheme val="minor"/>
    </font>
    <font>
      <sz val="10"/>
      <name val="Calibri"/>
      <family val="2"/>
      <scheme val="minor"/>
    </font>
    <font>
      <sz val="11"/>
      <color theme="1"/>
      <name val="Calibri"/>
      <family val="2"/>
      <scheme val="minor"/>
    </font>
    <font>
      <b/>
      <sz val="14"/>
      <color rgb="FFFF0000"/>
      <name val="Calibri"/>
      <family val="2"/>
      <scheme val="minor"/>
    </font>
    <font>
      <b/>
      <sz val="16"/>
      <color rgb="FFFF0000"/>
      <name val="Calibri"/>
      <family val="2"/>
      <scheme val="minor"/>
    </font>
    <font>
      <sz val="11"/>
      <name val="Calibri"/>
      <family val="2"/>
      <scheme val="minor"/>
    </font>
    <font>
      <b/>
      <sz val="14"/>
      <name val="Calibri"/>
      <family val="2"/>
      <scheme val="minor"/>
    </font>
    <font>
      <sz val="14"/>
      <name val="Calibri"/>
      <family val="2"/>
      <scheme val="minor"/>
    </font>
    <font>
      <sz val="12"/>
      <color theme="1"/>
      <name val="Calibri"/>
      <family val="2"/>
      <scheme val="minor"/>
    </font>
    <font>
      <b/>
      <u/>
      <sz val="12"/>
      <name val="Calibri"/>
      <family val="2"/>
      <scheme val="minor"/>
    </font>
    <font>
      <b/>
      <sz val="11"/>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9"/>
        <bgColor indexed="64"/>
      </patternFill>
    </fill>
    <fill>
      <patternFill patternType="solid">
        <fgColor rgb="FF92D050"/>
        <bgColor indexed="64"/>
      </patternFill>
    </fill>
    <fill>
      <patternFill patternType="solid">
        <fgColor rgb="FFC78FFF"/>
        <bgColor indexed="64"/>
      </patternFill>
    </fill>
    <fill>
      <patternFill patternType="solid">
        <fgColor theme="4"/>
        <bgColor indexed="64"/>
      </patternFill>
    </fill>
  </fills>
  <borders count="16">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215">
    <xf numFmtId="0" fontId="0" fillId="0" borderId="0" xfId="0"/>
    <xf numFmtId="0" fontId="0" fillId="2" borderId="0" xfId="0" applyFill="1" applyAlignment="1">
      <alignment horizontal="center"/>
    </xf>
    <xf numFmtId="0" fontId="1" fillId="0" borderId="0" xfId="0" applyFont="1"/>
    <xf numFmtId="0" fontId="5" fillId="0" borderId="0" xfId="0" applyFont="1" applyAlignment="1">
      <alignment horizontal="left" vertical="center"/>
    </xf>
    <xf numFmtId="0" fontId="1" fillId="3" borderId="0" xfId="0" applyFont="1" applyFill="1"/>
    <xf numFmtId="0" fontId="5" fillId="0" borderId="0" xfId="0" applyFont="1" applyAlignment="1">
      <alignment horizontal="left" vertical="center" wrapText="1"/>
    </xf>
    <xf numFmtId="0" fontId="0" fillId="0" borderId="0" xfId="0" applyAlignment="1">
      <alignment vertical="top"/>
    </xf>
    <xf numFmtId="0" fontId="0" fillId="0" borderId="0" xfId="0" applyAlignment="1">
      <alignment vertical="center"/>
    </xf>
    <xf numFmtId="0" fontId="0" fillId="0" borderId="0" xfId="0" applyAlignment="1">
      <alignment vertical="center" wrapText="1"/>
    </xf>
    <xf numFmtId="0" fontId="4" fillId="0" borderId="0" xfId="0" applyFont="1" applyAlignment="1">
      <alignment vertical="center" wrapText="1"/>
    </xf>
    <xf numFmtId="0" fontId="0" fillId="0" borderId="0" xfId="0" applyAlignment="1">
      <alignment horizontal="center" vertical="center"/>
    </xf>
    <xf numFmtId="0" fontId="2" fillId="0" borderId="0" xfId="0" applyFont="1" applyAlignment="1">
      <alignment vertical="center"/>
    </xf>
    <xf numFmtId="0" fontId="5" fillId="0" borderId="0" xfId="0" applyFont="1" applyAlignment="1">
      <alignment vertic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left" vertical="center" wrapText="1"/>
    </xf>
    <xf numFmtId="165" fontId="0" fillId="0" borderId="0" xfId="0" applyNumberFormat="1" applyAlignment="1">
      <alignment horizontal="center" vertical="center" wrapText="1"/>
    </xf>
    <xf numFmtId="2" fontId="4" fillId="0" borderId="0" xfId="0" applyNumberFormat="1" applyFont="1" applyAlignment="1">
      <alignment horizontal="center" vertical="center"/>
    </xf>
    <xf numFmtId="0" fontId="5" fillId="0" borderId="0" xfId="0" applyFont="1" applyAlignment="1">
      <alignment horizontal="right" vertical="center" wrapText="1"/>
    </xf>
    <xf numFmtId="0" fontId="2" fillId="0" borderId="5" xfId="0" applyFont="1" applyBorder="1" applyAlignment="1">
      <alignment vertical="center"/>
    </xf>
    <xf numFmtId="0" fontId="0" fillId="5" borderId="0" xfId="0" applyFill="1" applyAlignment="1">
      <alignment horizontal="center"/>
    </xf>
    <xf numFmtId="0" fontId="0" fillId="6" borderId="0" xfId="0" applyFill="1"/>
    <xf numFmtId="0" fontId="0" fillId="6" borderId="0" xfId="0" applyFill="1" applyAlignment="1">
      <alignment horizontal="center"/>
    </xf>
    <xf numFmtId="0" fontId="0" fillId="6" borderId="0" xfId="0" applyFill="1" applyAlignment="1">
      <alignment horizontal="left"/>
    </xf>
    <xf numFmtId="0" fontId="7" fillId="0" borderId="0" xfId="0" applyFont="1"/>
    <xf numFmtId="0" fontId="8" fillId="0" borderId="0" xfId="0" applyFont="1"/>
    <xf numFmtId="0" fontId="0" fillId="2" borderId="2" xfId="0" applyFill="1" applyBorder="1" applyAlignment="1">
      <alignment horizontal="center"/>
    </xf>
    <xf numFmtId="0" fontId="0" fillId="5" borderId="1" xfId="0" applyFill="1" applyBorder="1" applyAlignment="1">
      <alignment horizontal="center"/>
    </xf>
    <xf numFmtId="0" fontId="1" fillId="2" borderId="1" xfId="0" applyFont="1" applyFill="1" applyBorder="1"/>
    <xf numFmtId="0" fontId="1" fillId="2" borderId="1" xfId="0" applyFont="1" applyFill="1" applyBorder="1" applyAlignment="1">
      <alignment horizontal="center"/>
    </xf>
    <xf numFmtId="0" fontId="1" fillId="5" borderId="13" xfId="0" applyFont="1" applyFill="1" applyBorder="1" applyAlignment="1">
      <alignment horizontal="left"/>
    </xf>
    <xf numFmtId="0" fontId="1" fillId="6" borderId="0" xfId="0" quotePrefix="1" applyFont="1" applyFill="1" applyAlignment="1">
      <alignment horizontal="left"/>
    </xf>
    <xf numFmtId="0" fontId="1" fillId="6" borderId="0" xfId="0" applyFont="1" applyFill="1" applyAlignment="1">
      <alignment horizontal="center"/>
    </xf>
    <xf numFmtId="0" fontId="1" fillId="4" borderId="0" xfId="0" applyFont="1" applyFill="1" applyAlignment="1">
      <alignment horizontal="center"/>
    </xf>
    <xf numFmtId="166" fontId="0" fillId="0" borderId="0" xfId="1" applyNumberFormat="1" applyFont="1" applyBorder="1" applyAlignment="1">
      <alignment horizontal="center" vertical="center" wrapText="1"/>
    </xf>
    <xf numFmtId="0" fontId="0" fillId="6" borderId="1" xfId="0" applyFill="1" applyBorder="1"/>
    <xf numFmtId="0" fontId="0" fillId="6" borderId="1" xfId="0" applyFill="1" applyBorder="1" applyAlignment="1">
      <alignment horizontal="center"/>
    </xf>
    <xf numFmtId="1" fontId="0" fillId="0" borderId="0" xfId="0" applyNumberFormat="1" applyAlignment="1">
      <alignment horizontal="right" vertical="top" wrapText="1"/>
    </xf>
    <xf numFmtId="0" fontId="9" fillId="0" borderId="0" xfId="0" applyFont="1" applyAlignment="1">
      <alignment vertical="center"/>
    </xf>
    <xf numFmtId="0" fontId="2" fillId="0" borderId="0" xfId="0" applyFont="1" applyAlignment="1">
      <alignment horizontal="center" vertical="center"/>
    </xf>
    <xf numFmtId="0" fontId="10" fillId="0" borderId="0" xfId="0" applyFont="1" applyAlignment="1">
      <alignment vertical="center"/>
    </xf>
    <xf numFmtId="0" fontId="3" fillId="0" borderId="1" xfId="0" applyFont="1" applyBorder="1" applyAlignment="1">
      <alignment vertical="center"/>
    </xf>
    <xf numFmtId="0" fontId="12" fillId="0" borderId="1" xfId="0" applyFont="1" applyBorder="1" applyAlignment="1">
      <alignment vertical="center"/>
    </xf>
    <xf numFmtId="0" fontId="12" fillId="0" borderId="1" xfId="0" applyFont="1" applyBorder="1" applyAlignment="1">
      <alignment vertical="center" wrapText="1"/>
    </xf>
    <xf numFmtId="0" fontId="12" fillId="0" borderId="5" xfId="0" applyFont="1" applyBorder="1" applyAlignment="1">
      <alignment vertical="center" wrapText="1"/>
    </xf>
    <xf numFmtId="0" fontId="2" fillId="0" borderId="5" xfId="0" applyFont="1" applyBorder="1" applyAlignment="1">
      <alignment horizontal="center" vertical="center"/>
    </xf>
    <xf numFmtId="0" fontId="12" fillId="0" borderId="2" xfId="0" applyFont="1" applyBorder="1" applyAlignment="1">
      <alignment vertical="center"/>
    </xf>
    <xf numFmtId="0" fontId="3" fillId="0" borderId="2" xfId="0" applyFont="1" applyBorder="1" applyAlignment="1">
      <alignment vertical="center"/>
    </xf>
    <xf numFmtId="0" fontId="12" fillId="0" borderId="2" xfId="0" applyFont="1" applyBorder="1" applyAlignment="1">
      <alignment vertical="center" wrapText="1"/>
    </xf>
    <xf numFmtId="0" fontId="13" fillId="0" borderId="1" xfId="0" applyFont="1" applyBorder="1" applyAlignment="1">
      <alignment horizontal="center" vertical="center" wrapText="1"/>
    </xf>
    <xf numFmtId="0" fontId="12" fillId="0" borderId="11" xfId="0" applyFont="1" applyBorder="1" applyAlignment="1">
      <alignment vertical="center"/>
    </xf>
    <xf numFmtId="0" fontId="12" fillId="0" borderId="0" xfId="0" applyFont="1" applyAlignment="1">
      <alignment vertical="center"/>
    </xf>
    <xf numFmtId="0" fontId="3" fillId="0" borderId="0" xfId="0" applyFont="1" applyAlignment="1">
      <alignment vertical="center"/>
    </xf>
    <xf numFmtId="0" fontId="12" fillId="0" borderId="0" xfId="0" applyFont="1" applyAlignment="1">
      <alignment vertical="center" wrapText="1"/>
    </xf>
    <xf numFmtId="0" fontId="13" fillId="0" borderId="5" xfId="0" applyFont="1" applyBorder="1" applyAlignment="1">
      <alignment horizontal="center" vertical="center" wrapText="1"/>
    </xf>
    <xf numFmtId="0" fontId="13" fillId="0" borderId="0" xfId="0" applyFont="1" applyAlignment="1">
      <alignment vertical="center" wrapText="1"/>
    </xf>
    <xf numFmtId="0" fontId="12" fillId="0" borderId="12" xfId="0" applyFont="1" applyBorder="1" applyAlignment="1">
      <alignment vertical="center"/>
    </xf>
    <xf numFmtId="0" fontId="12" fillId="0" borderId="0" xfId="0" applyFont="1" applyAlignment="1">
      <alignment vertical="top"/>
    </xf>
    <xf numFmtId="0" fontId="12" fillId="0" borderId="0" xfId="0" applyFont="1" applyAlignment="1">
      <alignment vertical="top" wrapText="1"/>
    </xf>
    <xf numFmtId="0" fontId="12" fillId="0" borderId="5" xfId="0" applyFont="1" applyBorder="1" applyAlignment="1">
      <alignment vertical="top" wrapText="1"/>
    </xf>
    <xf numFmtId="0" fontId="12" fillId="0" borderId="12" xfId="0" applyFont="1" applyBorder="1" applyAlignment="1">
      <alignment vertical="top"/>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164" fontId="12" fillId="0" borderId="0" xfId="0" applyNumberFormat="1" applyFont="1" applyAlignment="1">
      <alignment horizontal="center" vertical="center" wrapText="1"/>
    </xf>
    <xf numFmtId="0" fontId="3" fillId="0" borderId="0" xfId="0" applyFont="1" applyAlignment="1">
      <alignment horizontal="left" vertical="center" wrapText="1"/>
    </xf>
    <xf numFmtId="0" fontId="12" fillId="0" borderId="0" xfId="0" applyFont="1" applyAlignment="1">
      <alignment horizontal="left" vertical="center" wrapText="1"/>
    </xf>
    <xf numFmtId="1" fontId="12" fillId="0" borderId="0" xfId="0" applyNumberFormat="1" applyFont="1" applyAlignment="1">
      <alignment horizontal="center" vertical="center" wrapText="1"/>
    </xf>
    <xf numFmtId="165" fontId="12" fillId="0" borderId="0" xfId="0" applyNumberFormat="1" applyFont="1" applyAlignment="1">
      <alignment horizontal="center" vertical="center" wrapText="1"/>
    </xf>
    <xf numFmtId="166" fontId="12" fillId="0" borderId="0" xfId="1" applyNumberFormat="1" applyFont="1" applyFill="1" applyBorder="1" applyAlignment="1">
      <alignment horizontal="center" vertical="center" wrapText="1"/>
    </xf>
    <xf numFmtId="166" fontId="12" fillId="0" borderId="6" xfId="1" applyNumberFormat="1" applyFont="1" applyFill="1" applyBorder="1" applyAlignment="1">
      <alignment horizontal="center" vertical="center" wrapText="1"/>
    </xf>
    <xf numFmtId="0" fontId="12" fillId="0" borderId="12" xfId="0" applyFont="1" applyBorder="1" applyAlignment="1">
      <alignment horizontal="center" vertical="center" wrapText="1"/>
    </xf>
    <xf numFmtId="9" fontId="12" fillId="0" borderId="0" xfId="1" applyFont="1" applyFill="1" applyBorder="1" applyAlignment="1">
      <alignment horizontal="center" vertical="center" wrapText="1"/>
    </xf>
    <xf numFmtId="0" fontId="12" fillId="0" borderId="2" xfId="0" applyFont="1" applyBorder="1" applyAlignment="1">
      <alignment horizontal="left" vertical="center" wrapText="1"/>
    </xf>
    <xf numFmtId="0" fontId="3" fillId="0" borderId="2" xfId="0" applyFont="1" applyBorder="1" applyAlignment="1">
      <alignment horizontal="left" vertical="center" wrapText="1"/>
    </xf>
    <xf numFmtId="0" fontId="12" fillId="0" borderId="2" xfId="0" applyFont="1" applyBorder="1" applyAlignment="1">
      <alignment horizontal="center" vertical="center" wrapText="1"/>
    </xf>
    <xf numFmtId="166" fontId="12" fillId="0" borderId="2" xfId="1" applyNumberFormat="1" applyFont="1" applyFill="1" applyBorder="1" applyAlignment="1">
      <alignment horizontal="center" vertical="center" wrapText="1"/>
    </xf>
    <xf numFmtId="166" fontId="12" fillId="0" borderId="3" xfId="1" applyNumberFormat="1" applyFont="1" applyFill="1" applyBorder="1" applyAlignment="1">
      <alignment horizontal="center" vertical="center" wrapText="1"/>
    </xf>
    <xf numFmtId="0" fontId="12" fillId="0" borderId="13" xfId="0" applyFont="1" applyBorder="1" applyAlignment="1">
      <alignment horizontal="center" vertical="center" wrapText="1"/>
    </xf>
    <xf numFmtId="9" fontId="12" fillId="0" borderId="2" xfId="1" applyFont="1" applyFill="1" applyBorder="1" applyAlignment="1">
      <alignment horizontal="center" vertical="center" wrapText="1"/>
    </xf>
    <xf numFmtId="164" fontId="1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13" fillId="0" borderId="14" xfId="0" applyFont="1" applyBorder="1" applyAlignment="1">
      <alignment vertical="center" wrapText="1"/>
    </xf>
    <xf numFmtId="0" fontId="12" fillId="0" borderId="15" xfId="0" applyFont="1" applyBorder="1" applyAlignment="1">
      <alignment vertical="center"/>
    </xf>
    <xf numFmtId="0" fontId="2" fillId="0" borderId="0" xfId="0" applyFont="1" applyAlignment="1">
      <alignment horizontal="center" vertical="top" wrapText="1"/>
    </xf>
    <xf numFmtId="164" fontId="12" fillId="0" borderId="0" xfId="0" applyNumberFormat="1" applyFont="1" applyAlignment="1">
      <alignment horizontal="center" vertical="top" wrapText="1"/>
    </xf>
    <xf numFmtId="2" fontId="2" fillId="0" borderId="0" xfId="0" applyNumberFormat="1" applyFont="1" applyAlignment="1">
      <alignment horizontal="center" vertical="top"/>
    </xf>
    <xf numFmtId="0" fontId="12" fillId="0" borderId="6" xfId="0" applyFont="1" applyBorder="1" applyAlignment="1">
      <alignment vertical="center"/>
    </xf>
    <xf numFmtId="0" fontId="3" fillId="0" borderId="2" xfId="0" applyFont="1" applyBorder="1" applyAlignment="1">
      <alignment horizontal="left" vertic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4" xfId="0" applyFont="1" applyBorder="1" applyAlignment="1">
      <alignment horizontal="center"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2" fillId="0" borderId="13" xfId="0" applyFont="1" applyBorder="1" applyAlignment="1">
      <alignment vertical="center"/>
    </xf>
    <xf numFmtId="166" fontId="12" fillId="0" borderId="0" xfId="1" applyNumberFormat="1" applyFont="1" applyAlignment="1">
      <alignment horizontal="center" vertical="center" wrapText="1"/>
    </xf>
    <xf numFmtId="0" fontId="12" fillId="0" borderId="0" xfId="0" applyFont="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2" fontId="12" fillId="0" borderId="0" xfId="0" applyNumberFormat="1" applyFont="1" applyAlignment="1">
      <alignment horizontal="center" vertical="center"/>
    </xf>
    <xf numFmtId="2" fontId="12" fillId="0" borderId="11" xfId="0" applyNumberFormat="1" applyFont="1" applyBorder="1" applyAlignment="1">
      <alignment horizontal="center" vertical="center"/>
    </xf>
    <xf numFmtId="0" fontId="12" fillId="0" borderId="6" xfId="0" applyFont="1" applyBorder="1" applyAlignment="1">
      <alignment horizontal="center" vertical="center"/>
    </xf>
    <xf numFmtId="2" fontId="12" fillId="0" borderId="12" xfId="0" applyNumberFormat="1" applyFont="1" applyBorder="1" applyAlignment="1">
      <alignment horizontal="center" vertical="center"/>
    </xf>
    <xf numFmtId="166" fontId="12" fillId="0" borderId="2" xfId="1" applyNumberFormat="1" applyFont="1" applyBorder="1" applyAlignment="1">
      <alignment horizontal="center"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2" fontId="12" fillId="0" borderId="2" xfId="0" applyNumberFormat="1" applyFont="1" applyBorder="1" applyAlignment="1">
      <alignment horizontal="center" vertical="center"/>
    </xf>
    <xf numFmtId="2" fontId="12" fillId="0" borderId="13" xfId="0" applyNumberFormat="1" applyFont="1" applyBorder="1" applyAlignment="1">
      <alignment horizontal="center" vertical="center"/>
    </xf>
    <xf numFmtId="0" fontId="13" fillId="0" borderId="12" xfId="0" applyFont="1" applyBorder="1" applyAlignment="1">
      <alignment vertical="center" wrapText="1"/>
    </xf>
    <xf numFmtId="0" fontId="13" fillId="0" borderId="5" xfId="0" applyFont="1" applyBorder="1" applyAlignment="1">
      <alignment vertical="center" wrapText="1"/>
    </xf>
    <xf numFmtId="164" fontId="12" fillId="0" borderId="12" xfId="0" applyNumberFormat="1" applyFont="1" applyBorder="1" applyAlignment="1">
      <alignment horizontal="center" vertical="center" wrapText="1"/>
    </xf>
    <xf numFmtId="0" fontId="12" fillId="0" borderId="8" xfId="0" applyFont="1" applyBorder="1" applyAlignment="1">
      <alignment vertical="center"/>
    </xf>
    <xf numFmtId="0" fontId="3" fillId="0" borderId="0" xfId="0" applyFont="1" applyAlignment="1">
      <alignment horizontal="right" vertical="center" wrapText="1"/>
    </xf>
    <xf numFmtId="166" fontId="12" fillId="0" borderId="10" xfId="1" applyNumberFormat="1" applyFont="1" applyBorder="1" applyAlignment="1">
      <alignment horizontal="center" vertical="center" wrapText="1"/>
    </xf>
    <xf numFmtId="166" fontId="12" fillId="0" borderId="0" xfId="0" applyNumberFormat="1" applyFont="1" applyAlignment="1">
      <alignment horizontal="center" vertical="center" wrapText="1"/>
    </xf>
    <xf numFmtId="0" fontId="3" fillId="0" borderId="0" xfId="0" quotePrefix="1" applyFont="1" applyAlignment="1">
      <alignment horizontal="left" vertical="center" wrapText="1"/>
    </xf>
    <xf numFmtId="165" fontId="12" fillId="0" borderId="0" xfId="0" applyNumberFormat="1" applyFont="1" applyAlignment="1">
      <alignment horizontal="left" vertical="center" wrapText="1"/>
    </xf>
    <xf numFmtId="0" fontId="12" fillId="0" borderId="12" xfId="0" applyFont="1" applyBorder="1" applyAlignment="1">
      <alignment horizontal="left" vertical="center" wrapText="1"/>
    </xf>
    <xf numFmtId="164" fontId="12" fillId="0" borderId="0" xfId="0" applyNumberFormat="1" applyFont="1" applyAlignment="1">
      <alignment horizontal="left" vertical="center" wrapText="1"/>
    </xf>
    <xf numFmtId="166" fontId="12" fillId="0" borderId="0" xfId="1" applyNumberFormat="1" applyFont="1" applyBorder="1" applyAlignment="1">
      <alignment horizontal="center" vertical="center" wrapText="1"/>
    </xf>
    <xf numFmtId="166" fontId="12" fillId="0" borderId="6" xfId="1" applyNumberFormat="1" applyFont="1" applyBorder="1" applyAlignment="1">
      <alignment horizontal="center" vertical="center" wrapText="1"/>
    </xf>
    <xf numFmtId="0" fontId="12" fillId="0" borderId="12" xfId="0" applyFont="1" applyBorder="1" applyAlignment="1">
      <alignment vertical="center" wrapText="1"/>
    </xf>
    <xf numFmtId="0" fontId="12" fillId="0" borderId="2" xfId="0" quotePrefix="1" applyFont="1" applyBorder="1" applyAlignment="1">
      <alignment horizontal="right" vertical="center"/>
    </xf>
    <xf numFmtId="166" fontId="12" fillId="0" borderId="3" xfId="1" applyNumberFormat="1" applyFont="1" applyBorder="1" applyAlignment="1">
      <alignment horizontal="center" vertical="center" wrapText="1"/>
    </xf>
    <xf numFmtId="0" fontId="12" fillId="0" borderId="13" xfId="0" applyFont="1" applyBorder="1" applyAlignment="1">
      <alignment horizontal="center" vertical="center"/>
    </xf>
    <xf numFmtId="166" fontId="12" fillId="0" borderId="2" xfId="0" applyNumberFormat="1" applyFont="1" applyBorder="1" applyAlignment="1">
      <alignment horizontal="center" vertical="center"/>
    </xf>
    <xf numFmtId="1" fontId="12" fillId="0" borderId="0" xfId="0" applyNumberFormat="1" applyFont="1" applyAlignment="1">
      <alignment horizontal="right" vertical="top" wrapText="1"/>
    </xf>
    <xf numFmtId="0" fontId="3" fillId="0" borderId="2" xfId="0" quotePrefix="1" applyFont="1" applyBorder="1" applyAlignment="1">
      <alignment horizontal="left" vertical="center" wrapText="1"/>
    </xf>
    <xf numFmtId="0" fontId="12" fillId="0" borderId="13" xfId="0" applyFont="1" applyBorder="1" applyAlignment="1">
      <alignment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3" fillId="0" borderId="2" xfId="0" applyFont="1" applyBorder="1" applyAlignment="1">
      <alignment horizontal="right" vertical="center" wrapText="1"/>
    </xf>
    <xf numFmtId="0" fontId="12" fillId="0" borderId="3"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13" fillId="0" borderId="6" xfId="0" applyFont="1" applyBorder="1" applyAlignment="1">
      <alignment horizontal="center" vertical="center"/>
    </xf>
    <xf numFmtId="0" fontId="13" fillId="0" borderId="0" xfId="0" applyFont="1" applyAlignment="1">
      <alignment horizontal="center" vertical="center"/>
    </xf>
    <xf numFmtId="0" fontId="2" fillId="0" borderId="6" xfId="0" applyFont="1" applyBorder="1" applyAlignment="1">
      <alignment horizontal="center" vertical="center"/>
    </xf>
    <xf numFmtId="2" fontId="3" fillId="0" borderId="0" xfId="0" applyNumberFormat="1" applyFont="1" applyAlignment="1">
      <alignment horizontal="center" vertical="center"/>
    </xf>
    <xf numFmtId="2" fontId="12" fillId="0" borderId="12" xfId="0" applyNumberFormat="1" applyFont="1" applyBorder="1" applyAlignment="1">
      <alignment vertical="center"/>
    </xf>
    <xf numFmtId="1" fontId="12" fillId="0" borderId="2" xfId="0" applyNumberFormat="1" applyFont="1" applyBorder="1" applyAlignment="1">
      <alignment horizontal="center" vertical="center" wrapText="1"/>
    </xf>
    <xf numFmtId="165" fontId="12" fillId="0" borderId="2"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2" fontId="2" fillId="0" borderId="3" xfId="0" applyNumberFormat="1" applyFont="1" applyBorder="1" applyAlignment="1">
      <alignment horizontal="center" vertical="center"/>
    </xf>
    <xf numFmtId="2" fontId="2" fillId="0" borderId="2" xfId="0" applyNumberFormat="1" applyFont="1" applyBorder="1" applyAlignment="1">
      <alignment horizontal="center" vertical="center"/>
    </xf>
    <xf numFmtId="2" fontId="2" fillId="0" borderId="0" xfId="0" applyNumberFormat="1" applyFont="1" applyAlignment="1">
      <alignment horizontal="center" vertical="center"/>
    </xf>
    <xf numFmtId="165" fontId="12" fillId="0" borderId="5"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2" fontId="2" fillId="0" borderId="5" xfId="0" applyNumberFormat="1" applyFont="1" applyBorder="1" applyAlignment="1">
      <alignment horizontal="center" vertical="center"/>
    </xf>
    <xf numFmtId="0" fontId="12" fillId="0" borderId="5" xfId="0" applyFont="1" applyBorder="1" applyAlignment="1">
      <alignment vertical="center"/>
    </xf>
    <xf numFmtId="0" fontId="3" fillId="0" borderId="1" xfId="0" applyFont="1" applyBorder="1" applyAlignment="1">
      <alignment horizontal="left" vertical="top"/>
    </xf>
    <xf numFmtId="165" fontId="1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12" fillId="0" borderId="1" xfId="0" applyFont="1" applyBorder="1" applyAlignment="1">
      <alignment horizontal="center" vertical="center"/>
    </xf>
    <xf numFmtId="166" fontId="12" fillId="0" borderId="0" xfId="1" applyNumberFormat="1" applyFont="1" applyAlignment="1">
      <alignment horizontal="center" vertical="center"/>
    </xf>
    <xf numFmtId="2" fontId="12" fillId="0" borderId="7" xfId="0" applyNumberFormat="1" applyFont="1" applyBorder="1" applyAlignment="1">
      <alignment horizontal="center" vertical="center"/>
    </xf>
    <xf numFmtId="0" fontId="12" fillId="0" borderId="4" xfId="0" applyFont="1" applyBorder="1" applyAlignment="1">
      <alignment vertical="center"/>
    </xf>
    <xf numFmtId="166" fontId="12" fillId="0" borderId="5" xfId="1" applyNumberFormat="1" applyFont="1" applyBorder="1" applyAlignment="1">
      <alignment horizontal="center" vertical="center" wrapText="1"/>
    </xf>
    <xf numFmtId="0" fontId="3" fillId="0" borderId="0" xfId="0" quotePrefix="1" applyFont="1" applyAlignment="1">
      <alignment horizontal="right" vertical="center" wrapText="1"/>
    </xf>
    <xf numFmtId="0" fontId="3" fillId="0" borderId="2" xfId="0" quotePrefix="1" applyFont="1" applyBorder="1" applyAlignment="1">
      <alignment horizontal="right" vertical="center" wrapText="1"/>
    </xf>
    <xf numFmtId="166" fontId="12" fillId="0" borderId="2" xfId="0" applyNumberFormat="1" applyFont="1" applyBorder="1" applyAlignment="1">
      <alignment horizontal="center" vertical="center" wrapText="1"/>
    </xf>
    <xf numFmtId="0" fontId="0" fillId="0" borderId="0" xfId="0" quotePrefix="1"/>
    <xf numFmtId="0" fontId="1" fillId="2" borderId="5" xfId="0" applyFont="1" applyFill="1" applyBorder="1" applyAlignment="1">
      <alignment horizontal="center"/>
    </xf>
    <xf numFmtId="0" fontId="1" fillId="2" borderId="2" xfId="0" applyFont="1" applyFill="1" applyBorder="1" applyAlignment="1">
      <alignment horizontal="center"/>
    </xf>
    <xf numFmtId="9" fontId="0" fillId="2" borderId="0" xfId="0" applyNumberFormat="1" applyFill="1" applyAlignment="1">
      <alignment horizontal="center"/>
    </xf>
    <xf numFmtId="9" fontId="0" fillId="2" borderId="2" xfId="0" applyNumberFormat="1" applyFill="1" applyBorder="1" applyAlignment="1">
      <alignment horizontal="center"/>
    </xf>
    <xf numFmtId="10" fontId="0" fillId="2" borderId="0" xfId="0" applyNumberFormat="1" applyFill="1" applyAlignment="1">
      <alignment horizontal="center"/>
    </xf>
    <xf numFmtId="9" fontId="0" fillId="2" borderId="0" xfId="1" applyFont="1" applyFill="1" applyAlignment="1">
      <alignment horizontal="center"/>
    </xf>
    <xf numFmtId="0" fontId="1" fillId="7" borderId="1" xfId="0" applyFont="1" applyFill="1" applyBorder="1"/>
    <xf numFmtId="0" fontId="1" fillId="7" borderId="1" xfId="0" applyFont="1" applyFill="1" applyBorder="1" applyAlignment="1">
      <alignment horizontal="center"/>
    </xf>
    <xf numFmtId="0" fontId="0" fillId="7" borderId="0" xfId="0" applyFill="1"/>
    <xf numFmtId="0" fontId="0" fillId="7" borderId="0" xfId="0" applyFill="1" applyAlignment="1">
      <alignment horizontal="center"/>
    </xf>
    <xf numFmtId="0" fontId="0" fillId="7" borderId="0" xfId="0" applyFill="1" applyAlignment="1">
      <alignment horizontal="left"/>
    </xf>
    <xf numFmtId="0" fontId="0" fillId="7" borderId="2" xfId="0" applyFill="1" applyBorder="1" applyAlignment="1">
      <alignment horizontal="left"/>
    </xf>
    <xf numFmtId="0" fontId="0" fillId="7" borderId="2" xfId="0" applyFill="1" applyBorder="1" applyAlignment="1">
      <alignment horizontal="center"/>
    </xf>
    <xf numFmtId="0" fontId="1" fillId="2" borderId="9" xfId="0" applyFont="1" applyFill="1" applyBorder="1"/>
    <xf numFmtId="0" fontId="1" fillId="7" borderId="1" xfId="0" quotePrefix="1" applyFont="1" applyFill="1" applyBorder="1"/>
    <xf numFmtId="0" fontId="1" fillId="7" borderId="14" xfId="0" applyFont="1" applyFill="1" applyBorder="1"/>
    <xf numFmtId="0" fontId="1" fillId="0" borderId="1" xfId="0" applyFont="1" applyBorder="1"/>
    <xf numFmtId="0" fontId="1" fillId="6" borderId="5" xfId="0" applyFont="1" applyFill="1" applyBorder="1"/>
    <xf numFmtId="0" fontId="1" fillId="6" borderId="5" xfId="0" applyFont="1" applyFill="1" applyBorder="1" applyAlignment="1">
      <alignment horizontal="center"/>
    </xf>
    <xf numFmtId="0" fontId="1" fillId="6" borderId="2" xfId="0" applyFont="1" applyFill="1" applyBorder="1"/>
    <xf numFmtId="0" fontId="1" fillId="6" borderId="2" xfId="0" applyFont="1" applyFill="1" applyBorder="1" applyAlignment="1">
      <alignment horizontal="center"/>
    </xf>
    <xf numFmtId="0" fontId="0" fillId="6" borderId="2" xfId="0" applyFill="1" applyBorder="1" applyAlignment="1">
      <alignment horizontal="left"/>
    </xf>
    <xf numFmtId="0" fontId="0" fillId="6" borderId="2" xfId="0" applyFill="1" applyBorder="1" applyAlignment="1">
      <alignment horizontal="center"/>
    </xf>
    <xf numFmtId="0" fontId="14" fillId="3" borderId="0" xfId="0" applyFont="1" applyFill="1"/>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13" fillId="0" borderId="2" xfId="0" applyFont="1" applyBorder="1" applyAlignment="1">
      <alignment horizontal="center" vertical="center" wrapText="1"/>
    </xf>
    <xf numFmtId="0" fontId="2" fillId="0" borderId="5" xfId="0" applyFont="1" applyBorder="1" applyAlignment="1">
      <alignment horizontal="center" vertical="top" wrapText="1"/>
    </xf>
    <xf numFmtId="0" fontId="10" fillId="0" borderId="0" xfId="0" applyFont="1" applyAlignment="1">
      <alignment horizontal="center" vertical="center"/>
    </xf>
    <xf numFmtId="0" fontId="11" fillId="0" borderId="0" xfId="0" applyFont="1" applyAlignment="1">
      <alignment horizontal="center" vertical="center"/>
    </xf>
    <xf numFmtId="0" fontId="13"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0" xfId="0" applyFont="1" applyAlignment="1">
      <alignment horizontal="left" vertical="center" wrapText="1"/>
    </xf>
    <xf numFmtId="0" fontId="12" fillId="0" borderId="2" xfId="0" applyFont="1" applyBorder="1" applyAlignment="1">
      <alignment horizontal="left" vertical="center" wrapText="1"/>
    </xf>
    <xf numFmtId="0" fontId="12" fillId="0" borderId="5" xfId="0" applyFont="1" applyBorder="1" applyAlignment="1">
      <alignment horizontal="left" vertical="center" wrapText="1"/>
    </xf>
    <xf numFmtId="0" fontId="13" fillId="0" borderId="9" xfId="0" applyFont="1" applyBorder="1" applyAlignment="1">
      <alignment horizontal="center" vertical="center" wrapText="1"/>
    </xf>
    <xf numFmtId="0" fontId="13" fillId="0" borderId="14" xfId="0" applyFont="1" applyBorder="1" applyAlignment="1">
      <alignment horizontal="center" vertical="center" wrapText="1"/>
    </xf>
    <xf numFmtId="0" fontId="2" fillId="0" borderId="0" xfId="0" applyFont="1" applyAlignment="1">
      <alignment horizontal="center" vertical="top" wrapText="1"/>
    </xf>
    <xf numFmtId="0" fontId="2" fillId="0" borderId="8" xfId="0" applyFont="1" applyBorder="1" applyAlignment="1">
      <alignment horizontal="center" vertical="top" wrapText="1"/>
    </xf>
    <xf numFmtId="0" fontId="3" fillId="0" borderId="1" xfId="0" applyFont="1" applyBorder="1" applyAlignment="1">
      <alignment horizontal="left" vertical="center" wrapText="1"/>
    </xf>
    <xf numFmtId="0" fontId="12" fillId="0" borderId="5" xfId="0" applyFont="1" applyBorder="1" applyAlignment="1">
      <alignment horizontal="left" vertical="top" wrapText="1"/>
    </xf>
    <xf numFmtId="0" fontId="12" fillId="0" borderId="0" xfId="0" applyFont="1" applyAlignment="1">
      <alignment horizontal="left" vertical="top" wrapText="1"/>
    </xf>
    <xf numFmtId="0" fontId="13" fillId="0" borderId="4" xfId="0" applyFont="1" applyBorder="1" applyAlignment="1">
      <alignment horizontal="center" vertical="center" wrapText="1"/>
    </xf>
    <xf numFmtId="165" fontId="12" fillId="0" borderId="0" xfId="0" applyNumberFormat="1" applyFont="1" applyAlignment="1">
      <alignment horizontal="left" vertical="top" wrapText="1"/>
    </xf>
    <xf numFmtId="165" fontId="12" fillId="0" borderId="2" xfId="0" applyNumberFormat="1" applyFont="1" applyBorder="1" applyAlignment="1">
      <alignment horizontal="left" vertical="center" wrapText="1"/>
    </xf>
    <xf numFmtId="165" fontId="12" fillId="0" borderId="0" xfId="0" applyNumberFormat="1" applyFont="1" applyAlignment="1">
      <alignment horizontal="left" vertical="center" wrapText="1"/>
    </xf>
    <xf numFmtId="165" fontId="12" fillId="0" borderId="5" xfId="0" applyNumberFormat="1" applyFont="1" applyBorder="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left" vertical="center"/>
    </xf>
    <xf numFmtId="0" fontId="2" fillId="0" borderId="5"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C78FFF"/>
      <color rgb="FFC0504D"/>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 of Trainees Participating in each Center Training Opportunity</a:t>
            </a:r>
          </a:p>
        </c:rich>
      </c:tx>
      <c:layout>
        <c:manualLayout>
          <c:xMode val="edge"/>
          <c:yMode val="edge"/>
          <c:x val="0.1225"/>
          <c:y val="1.9483676437807107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51990981896493704"/>
          <c:y val="7.0296951172832953E-2"/>
          <c:w val="0.44099838481728243"/>
          <c:h val="0.86109734213504585"/>
        </c:manualLayout>
      </c:layout>
      <c:barChart>
        <c:barDir val="bar"/>
        <c:grouping val="clustered"/>
        <c:varyColors val="0"/>
        <c:ser>
          <c:idx val="5"/>
          <c:order val="4"/>
          <c:tx>
            <c:v>Previous year</c:v>
          </c:tx>
          <c:spPr>
            <a:solidFill>
              <a:schemeClr val="accent1"/>
            </a:solidFill>
            <a:ln>
              <a:noFill/>
            </a:ln>
            <a:effectLst/>
          </c:spPr>
          <c:invertIfNegative val="0"/>
          <c:cat>
            <c:strRef>
              <c:f>'Table 1'!$B$12:$B$22</c:f>
              <c:strCache>
                <c:ptCount val="11"/>
                <c:pt idx="0">
                  <c:v>Work on innovative or leading-edge research projects</c:v>
                </c:pt>
                <c:pt idx="1">
                  <c:v>Pursue research questions that address “real-world” problems</c:v>
                </c:pt>
                <c:pt idx="2">
                  <c:v>Engage in experiential “hands-on” learning</c:v>
                </c:pt>
                <c:pt idx="3">
                  <c:v>Stay informed about Center projects related to your research interests</c:v>
                </c:pt>
                <c:pt idx="4">
                  <c:v>Have access to scientific data, tools, techniques, expertise, equipment, software, or other resources that are not otherwise available to you</c:v>
                </c:pt>
                <c:pt idx="5">
                  <c:v>Collaborate with government or industry scientists</c:v>
                </c:pt>
                <c:pt idx="6">
                  <c:v>Collaborate with faculty or students from other institutions</c:v>
                </c:pt>
                <c:pt idx="7">
                  <c:v>Work with people from different demographic or disciplinary backgrounds</c:v>
                </c:pt>
                <c:pt idx="8">
                  <c:v>Attend Center IAB meetings</c:v>
                </c:pt>
                <c:pt idx="9">
                  <c:v>Present research at Center IAB meetings</c:v>
                </c:pt>
                <c:pt idx="10">
                  <c:v>Participate in other professional development opportunities offered through the Center</c:v>
                </c:pt>
              </c:strCache>
            </c:strRef>
          </c:cat>
          <c:val>
            <c:numRef>
              <c:f>'Table 1'!$AD$12:$AD$22</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B2F5-4F73-93E5-5278A78E86EE}"/>
            </c:ext>
          </c:extLst>
        </c:ser>
        <c:ser>
          <c:idx val="4"/>
          <c:order val="5"/>
          <c:tx>
            <c:v>Current Year</c:v>
          </c:tx>
          <c:spPr>
            <a:solidFill>
              <a:schemeClr val="accent5"/>
            </a:solidFill>
            <a:ln>
              <a:noFill/>
            </a:ln>
            <a:effectLst/>
          </c:spPr>
          <c:invertIfNegative val="0"/>
          <c:cat>
            <c:strRef>
              <c:f>'Table 1'!$B$12:$B$22</c:f>
              <c:strCache>
                <c:ptCount val="11"/>
                <c:pt idx="0">
                  <c:v>Work on innovative or leading-edge research projects</c:v>
                </c:pt>
                <c:pt idx="1">
                  <c:v>Pursue research questions that address “real-world” problems</c:v>
                </c:pt>
                <c:pt idx="2">
                  <c:v>Engage in experiential “hands-on” learning</c:v>
                </c:pt>
                <c:pt idx="3">
                  <c:v>Stay informed about Center projects related to your research interests</c:v>
                </c:pt>
                <c:pt idx="4">
                  <c:v>Have access to scientific data, tools, techniques, expertise, equipment, software, or other resources that are not otherwise available to you</c:v>
                </c:pt>
                <c:pt idx="5">
                  <c:v>Collaborate with government or industry scientists</c:v>
                </c:pt>
                <c:pt idx="6">
                  <c:v>Collaborate with faculty or students from other institutions</c:v>
                </c:pt>
                <c:pt idx="7">
                  <c:v>Work with people from different demographic or disciplinary backgrounds</c:v>
                </c:pt>
                <c:pt idx="8">
                  <c:v>Attend Center IAB meetings</c:v>
                </c:pt>
                <c:pt idx="9">
                  <c:v>Present research at Center IAB meetings</c:v>
                </c:pt>
                <c:pt idx="10">
                  <c:v>Participate in other professional development opportunities offered through the Center</c:v>
                </c:pt>
              </c:strCache>
            </c:strRef>
          </c:cat>
          <c:val>
            <c:numRef>
              <c:f>'Table 1'!$R$12:$R$22</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B2F5-4F73-93E5-5278A78E86EE}"/>
            </c:ext>
          </c:extLst>
        </c:ser>
        <c:ser>
          <c:idx val="6"/>
          <c:order val="6"/>
          <c:tx>
            <c:v>National</c:v>
          </c:tx>
          <c:spPr>
            <a:solidFill>
              <a:schemeClr val="accent6"/>
            </a:solidFill>
            <a:ln>
              <a:noFill/>
            </a:ln>
            <a:effectLst/>
          </c:spPr>
          <c:invertIfNegative val="0"/>
          <c:cat>
            <c:strRef>
              <c:f>'Table 1'!$B$12:$B$22</c:f>
              <c:strCache>
                <c:ptCount val="11"/>
                <c:pt idx="0">
                  <c:v>Work on innovative or leading-edge research projects</c:v>
                </c:pt>
                <c:pt idx="1">
                  <c:v>Pursue research questions that address “real-world” problems</c:v>
                </c:pt>
                <c:pt idx="2">
                  <c:v>Engage in experiential “hands-on” learning</c:v>
                </c:pt>
                <c:pt idx="3">
                  <c:v>Stay informed about Center projects related to your research interests</c:v>
                </c:pt>
                <c:pt idx="4">
                  <c:v>Have access to scientific data, tools, techniques, expertise, equipment, software, or other resources that are not otherwise available to you</c:v>
                </c:pt>
                <c:pt idx="5">
                  <c:v>Collaborate with government or industry scientists</c:v>
                </c:pt>
                <c:pt idx="6">
                  <c:v>Collaborate with faculty or students from other institutions</c:v>
                </c:pt>
                <c:pt idx="7">
                  <c:v>Work with people from different demographic or disciplinary backgrounds</c:v>
                </c:pt>
                <c:pt idx="8">
                  <c:v>Attend Center IAB meetings</c:v>
                </c:pt>
                <c:pt idx="9">
                  <c:v>Present research at Center IAB meetings</c:v>
                </c:pt>
                <c:pt idx="10">
                  <c:v>Participate in other professional development opportunities offered through the Center</c:v>
                </c:pt>
              </c:strCache>
            </c:strRef>
          </c:cat>
          <c:val>
            <c:numRef>
              <c:f>'Table 1'!$AP$12:$AP$22</c:f>
              <c:numCache>
                <c:formatCode>0.0%</c:formatCode>
                <c:ptCount val="11"/>
                <c:pt idx="0">
                  <c:v>0.91</c:v>
                </c:pt>
                <c:pt idx="1">
                  <c:v>0.93</c:v>
                </c:pt>
                <c:pt idx="2">
                  <c:v>0.86</c:v>
                </c:pt>
                <c:pt idx="3">
                  <c:v>0.77</c:v>
                </c:pt>
                <c:pt idx="4" formatCode="0%">
                  <c:v>0.74</c:v>
                </c:pt>
                <c:pt idx="5" formatCode="0%">
                  <c:v>0.62</c:v>
                </c:pt>
                <c:pt idx="6" formatCode="0%">
                  <c:v>0.59499999999999997</c:v>
                </c:pt>
                <c:pt idx="7" formatCode="0%">
                  <c:v>0.82799999999999996</c:v>
                </c:pt>
                <c:pt idx="8" formatCode="0%">
                  <c:v>0.85</c:v>
                </c:pt>
                <c:pt idx="9" formatCode="0%">
                  <c:v>0.86</c:v>
                </c:pt>
                <c:pt idx="10" formatCode="0%">
                  <c:v>0.54</c:v>
                </c:pt>
              </c:numCache>
            </c:numRef>
          </c:val>
          <c:extLst>
            <c:ext xmlns:c16="http://schemas.microsoft.com/office/drawing/2014/chart" uri="{C3380CC4-5D6E-409C-BE32-E72D297353CC}">
              <c16:uniqueId val="{00000002-B2F5-4F73-93E5-5278A78E86EE}"/>
            </c:ext>
          </c:extLst>
        </c:ser>
        <c:dLbls>
          <c:showLegendKey val="0"/>
          <c:showVal val="0"/>
          <c:showCatName val="0"/>
          <c:showSerName val="0"/>
          <c:showPercent val="0"/>
          <c:showBubbleSize val="0"/>
        </c:dLbls>
        <c:gapWidth val="200"/>
        <c:axId val="445986856"/>
        <c:axId val="445988168"/>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'Table 1'!$B$12:$B$22</c15:sqref>
                        </c15:formulaRef>
                      </c:ext>
                    </c:extLst>
                    <c:strCache>
                      <c:ptCount val="11"/>
                      <c:pt idx="0">
                        <c:v>Work on innovative or leading-edge research projects</c:v>
                      </c:pt>
                      <c:pt idx="1">
                        <c:v>Pursue research questions that address “real-world” problems</c:v>
                      </c:pt>
                      <c:pt idx="2">
                        <c:v>Engage in experiential “hands-on” learning</c:v>
                      </c:pt>
                      <c:pt idx="3">
                        <c:v>Stay informed about Center projects related to your research interests</c:v>
                      </c:pt>
                      <c:pt idx="4">
                        <c:v>Have access to scientific data, tools, techniques, expertise, equipment, software, or other resources that are not otherwise available to you</c:v>
                      </c:pt>
                      <c:pt idx="5">
                        <c:v>Collaborate with government or industry scientists</c:v>
                      </c:pt>
                      <c:pt idx="6">
                        <c:v>Collaborate with faculty or students from other institutions</c:v>
                      </c:pt>
                      <c:pt idx="7">
                        <c:v>Work with people from different demographic or disciplinary backgrounds</c:v>
                      </c:pt>
                      <c:pt idx="8">
                        <c:v>Attend Center IAB meetings</c:v>
                      </c:pt>
                      <c:pt idx="9">
                        <c:v>Present research at Center IAB meetings</c:v>
                      </c:pt>
                      <c:pt idx="10">
                        <c:v>Participate in other professional development opportunities offered through the Center</c:v>
                      </c:pt>
                    </c:strCache>
                  </c:strRef>
                </c:cat>
                <c:val>
                  <c:numRef>
                    <c:extLst>
                      <c:ext uri="{02D57815-91ED-43cb-92C2-25804820EDAC}">
                        <c15:formulaRef>
                          <c15:sqref>'Table 1'!$C$12:$C$22</c15:sqref>
                        </c15:formulaRef>
                      </c:ext>
                    </c:extLst>
                    <c:numCache>
                      <c:formatCode>General</c:formatCode>
                      <c:ptCount val="11"/>
                    </c:numCache>
                  </c:numRef>
                </c:val>
                <c:extLst>
                  <c:ext xmlns:c16="http://schemas.microsoft.com/office/drawing/2014/chart" uri="{C3380CC4-5D6E-409C-BE32-E72D297353CC}">
                    <c16:uniqueId val="{00000003-B2F5-4F73-93E5-5278A78E86EE}"/>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'Table 1'!$B$12:$B$22</c15:sqref>
                        </c15:formulaRef>
                      </c:ext>
                    </c:extLst>
                    <c:strCache>
                      <c:ptCount val="11"/>
                      <c:pt idx="0">
                        <c:v>Work on innovative or leading-edge research projects</c:v>
                      </c:pt>
                      <c:pt idx="1">
                        <c:v>Pursue research questions that address “real-world” problems</c:v>
                      </c:pt>
                      <c:pt idx="2">
                        <c:v>Engage in experiential “hands-on” learning</c:v>
                      </c:pt>
                      <c:pt idx="3">
                        <c:v>Stay informed about Center projects related to your research interests</c:v>
                      </c:pt>
                      <c:pt idx="4">
                        <c:v>Have access to scientific data, tools, techniques, expertise, equipment, software, or other resources that are not otherwise available to you</c:v>
                      </c:pt>
                      <c:pt idx="5">
                        <c:v>Collaborate with government or industry scientists</c:v>
                      </c:pt>
                      <c:pt idx="6">
                        <c:v>Collaborate with faculty or students from other institutions</c:v>
                      </c:pt>
                      <c:pt idx="7">
                        <c:v>Work with people from different demographic or disciplinary backgrounds</c:v>
                      </c:pt>
                      <c:pt idx="8">
                        <c:v>Attend Center IAB meetings</c:v>
                      </c:pt>
                      <c:pt idx="9">
                        <c:v>Present research at Center IAB meetings</c:v>
                      </c:pt>
                      <c:pt idx="10">
                        <c:v>Participate in other professional development opportunities offered through the Center</c:v>
                      </c:pt>
                    </c:strCache>
                  </c:strRef>
                </c:cat>
                <c:val>
                  <c:numRef>
                    <c:extLst xmlns:c15="http://schemas.microsoft.com/office/drawing/2012/chart">
                      <c:ext xmlns:c15="http://schemas.microsoft.com/office/drawing/2012/chart" uri="{02D57815-91ED-43cb-92C2-25804820EDAC}">
                        <c15:formulaRef>
                          <c15:sqref>'Table 1'!$D$12:$D$22</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4-B2F5-4F73-93E5-5278A78E86EE}"/>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'Table 1'!$B$12:$B$22</c15:sqref>
                        </c15:formulaRef>
                      </c:ext>
                    </c:extLst>
                    <c:strCache>
                      <c:ptCount val="11"/>
                      <c:pt idx="0">
                        <c:v>Work on innovative or leading-edge research projects</c:v>
                      </c:pt>
                      <c:pt idx="1">
                        <c:v>Pursue research questions that address “real-world” problems</c:v>
                      </c:pt>
                      <c:pt idx="2">
                        <c:v>Engage in experiential “hands-on” learning</c:v>
                      </c:pt>
                      <c:pt idx="3">
                        <c:v>Stay informed about Center projects related to your research interests</c:v>
                      </c:pt>
                      <c:pt idx="4">
                        <c:v>Have access to scientific data, tools, techniques, expertise, equipment, software, or other resources that are not otherwise available to you</c:v>
                      </c:pt>
                      <c:pt idx="5">
                        <c:v>Collaborate with government or industry scientists</c:v>
                      </c:pt>
                      <c:pt idx="6">
                        <c:v>Collaborate with faculty or students from other institutions</c:v>
                      </c:pt>
                      <c:pt idx="7">
                        <c:v>Work with people from different demographic or disciplinary backgrounds</c:v>
                      </c:pt>
                      <c:pt idx="8">
                        <c:v>Attend Center IAB meetings</c:v>
                      </c:pt>
                      <c:pt idx="9">
                        <c:v>Present research at Center IAB meetings</c:v>
                      </c:pt>
                      <c:pt idx="10">
                        <c:v>Participate in other professional development opportunities offered through the Center</c:v>
                      </c:pt>
                    </c:strCache>
                  </c:strRef>
                </c:cat>
                <c:val>
                  <c:numRef>
                    <c:extLst xmlns:c15="http://schemas.microsoft.com/office/drawing/2012/chart">
                      <c:ext xmlns:c15="http://schemas.microsoft.com/office/drawing/2012/chart" uri="{02D57815-91ED-43cb-92C2-25804820EDAC}">
                        <c15:formulaRef>
                          <c15:sqref>'Table 1'!$E$12:$E$22</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5-B2F5-4F73-93E5-5278A78E86EE}"/>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'Table 1'!$B$12:$B$22</c15:sqref>
                        </c15:formulaRef>
                      </c:ext>
                    </c:extLst>
                    <c:strCache>
                      <c:ptCount val="11"/>
                      <c:pt idx="0">
                        <c:v>Work on innovative or leading-edge research projects</c:v>
                      </c:pt>
                      <c:pt idx="1">
                        <c:v>Pursue research questions that address “real-world” problems</c:v>
                      </c:pt>
                      <c:pt idx="2">
                        <c:v>Engage in experiential “hands-on” learning</c:v>
                      </c:pt>
                      <c:pt idx="3">
                        <c:v>Stay informed about Center projects related to your research interests</c:v>
                      </c:pt>
                      <c:pt idx="4">
                        <c:v>Have access to scientific data, tools, techniques, expertise, equipment, software, or other resources that are not otherwise available to you</c:v>
                      </c:pt>
                      <c:pt idx="5">
                        <c:v>Collaborate with government or industry scientists</c:v>
                      </c:pt>
                      <c:pt idx="6">
                        <c:v>Collaborate with faculty or students from other institutions</c:v>
                      </c:pt>
                      <c:pt idx="7">
                        <c:v>Work with people from different demographic or disciplinary backgrounds</c:v>
                      </c:pt>
                      <c:pt idx="8">
                        <c:v>Attend Center IAB meetings</c:v>
                      </c:pt>
                      <c:pt idx="9">
                        <c:v>Present research at Center IAB meetings</c:v>
                      </c:pt>
                      <c:pt idx="10">
                        <c:v>Participate in other professional development opportunities offered through the Center</c:v>
                      </c:pt>
                    </c:strCache>
                  </c:strRef>
                </c:cat>
                <c:val>
                  <c:numRef>
                    <c:extLst xmlns:c15="http://schemas.microsoft.com/office/drawing/2012/chart">
                      <c:ext xmlns:c15="http://schemas.microsoft.com/office/drawing/2012/chart" uri="{02D57815-91ED-43cb-92C2-25804820EDAC}">
                        <c15:formulaRef>
                          <c15:sqref>'Table 1'!$F$12:$F$22</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6-B2F5-4F73-93E5-5278A78E86EE}"/>
                  </c:ext>
                </c:extLst>
              </c15:ser>
            </c15:filteredBarSeries>
          </c:ext>
        </c:extLst>
      </c:barChart>
      <c:catAx>
        <c:axId val="4459868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45988168"/>
        <c:crosses val="autoZero"/>
        <c:auto val="1"/>
        <c:lblAlgn val="ctr"/>
        <c:lblOffset val="100"/>
        <c:noMultiLvlLbl val="0"/>
      </c:catAx>
      <c:valAx>
        <c:axId val="44598816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45986856"/>
        <c:crosses val="max"/>
        <c:crossBetween val="between"/>
      </c:valAx>
      <c:spPr>
        <a:noFill/>
        <a:ln>
          <a:noFill/>
        </a:ln>
        <a:effectLst/>
      </c:spPr>
    </c:plotArea>
    <c:legend>
      <c:legendPos val="b"/>
      <c:layout>
        <c:manualLayout>
          <c:xMode val="edge"/>
          <c:yMode val="edge"/>
          <c:x val="0.2547286156538125"/>
          <c:y val="0.96513496058783488"/>
          <c:w val="0.49054276869237501"/>
          <c:h val="3.48650394121651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Mean Trainee Satisfaction with </a:t>
            </a:r>
            <a:br>
              <a:rPr lang="en-US"/>
            </a:br>
            <a:r>
              <a:rPr lang="en-US"/>
              <a:t>Experience Participating in the Center</a:t>
            </a:r>
            <a:br>
              <a:rPr lang="en-US"/>
            </a:br>
            <a:r>
              <a:rPr lang="en-US" sz="1200"/>
              <a:t>(1=Not satisfied; 5=Very satisfied)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5753583686654543E-2"/>
          <c:y val="0.2241065179352581"/>
          <c:w val="0.90873914799111655"/>
          <c:h val="0.62440316054243228"/>
        </c:manualLayout>
      </c:layout>
      <c:barChart>
        <c:barDir val="col"/>
        <c:grouping val="clustered"/>
        <c:varyColors val="0"/>
        <c:ser>
          <c:idx val="2"/>
          <c:order val="0"/>
          <c:tx>
            <c:v>Previous Year</c:v>
          </c:tx>
          <c:spPr>
            <a:solidFill>
              <a:schemeClr val="accent1"/>
            </a:solidFill>
            <a:ln>
              <a:noFill/>
            </a:ln>
            <a:effectLst/>
          </c:spPr>
          <c:invertIfNegative val="0"/>
          <c:cat>
            <c:strLit>
              <c:ptCount val="1"/>
              <c:pt idx="0">
                <c:v>Mean Trainee Satisfaction with Experience Participating in the Center</c:v>
              </c:pt>
            </c:strLit>
          </c:cat>
          <c:val>
            <c:numRef>
              <c:f>'Table 4-5'!$X$7</c:f>
              <c:numCache>
                <c:formatCode>0.00</c:formatCode>
                <c:ptCount val="1"/>
                <c:pt idx="0">
                  <c:v>0</c:v>
                </c:pt>
              </c:numCache>
            </c:numRef>
          </c:val>
          <c:extLst>
            <c:ext xmlns:c16="http://schemas.microsoft.com/office/drawing/2014/chart" uri="{C3380CC4-5D6E-409C-BE32-E72D297353CC}">
              <c16:uniqueId val="{00000001-B1D1-4AD5-83F1-7531348F1EA9}"/>
            </c:ext>
          </c:extLst>
        </c:ser>
        <c:ser>
          <c:idx val="0"/>
          <c:order val="2"/>
          <c:tx>
            <c:v>Current Year</c:v>
          </c:tx>
          <c:spPr>
            <a:solidFill>
              <a:schemeClr val="accent5"/>
            </a:solidFill>
            <a:ln>
              <a:noFill/>
            </a:ln>
            <a:effectLst/>
          </c:spPr>
          <c:invertIfNegative val="0"/>
          <c:cat>
            <c:strLit>
              <c:ptCount val="1"/>
              <c:pt idx="0">
                <c:v>Mean Trainee Satisfaction with Experience Participating in the Center</c:v>
              </c:pt>
            </c:strLit>
          </c:cat>
          <c:val>
            <c:numRef>
              <c:f>'Table 1'!#REF!</c:f>
              <c:numCache>
                <c:formatCode>0.00</c:formatCode>
                <c:ptCount val="1"/>
                <c:pt idx="0">
                  <c:v>4.75</c:v>
                </c:pt>
              </c:numCache>
            </c:numRef>
          </c:val>
          <c:extLst>
            <c:ext xmlns:c16="http://schemas.microsoft.com/office/drawing/2014/chart" uri="{C3380CC4-5D6E-409C-BE32-E72D297353CC}">
              <c16:uniqueId val="{00000000-B1D1-4AD5-83F1-7531348F1EA9}"/>
            </c:ext>
          </c:extLst>
        </c:ser>
        <c:ser>
          <c:idx val="4"/>
          <c:order val="4"/>
          <c:tx>
            <c:v>National</c:v>
          </c:tx>
          <c:spPr>
            <a:solidFill>
              <a:schemeClr val="accent6"/>
            </a:solidFill>
            <a:ln>
              <a:noFill/>
            </a:ln>
            <a:effectLst/>
          </c:spPr>
          <c:invertIfNegative val="0"/>
          <c:errBars>
            <c:errBarType val="both"/>
            <c:errValType val="cust"/>
            <c:noEndCap val="0"/>
            <c:plus>
              <c:numRef>
                <c:f>'Table 1'!#REF!</c:f>
                <c:numCache>
                  <c:formatCode>General</c:formatCode>
                  <c:ptCount val="1"/>
                  <c:pt idx="0">
                    <c:v>0.28999999999999998</c:v>
                  </c:pt>
                </c:numCache>
              </c:numRef>
            </c:plus>
            <c:minus>
              <c:numRef>
                <c:f>'Table 1'!#REF!</c:f>
                <c:numCache>
                  <c:formatCode>General</c:formatCode>
                  <c:ptCount val="1"/>
                  <c:pt idx="0">
                    <c:v>0.28999999999999998</c:v>
                  </c:pt>
                </c:numCache>
              </c:numRef>
            </c:minus>
            <c:spPr>
              <a:noFill/>
              <a:ln w="9525" cap="flat" cmpd="sng" algn="ctr">
                <a:solidFill>
                  <a:schemeClr val="tx1">
                    <a:lumMod val="65000"/>
                    <a:lumOff val="35000"/>
                  </a:schemeClr>
                </a:solidFill>
                <a:round/>
              </a:ln>
              <a:effectLst/>
            </c:spPr>
          </c:errBars>
          <c:cat>
            <c:strLit>
              <c:ptCount val="1"/>
              <c:pt idx="0">
                <c:v>Mean Trainee Satisfaction with Experience Participating in the Center</c:v>
              </c:pt>
            </c:strLit>
          </c:cat>
          <c:val>
            <c:numRef>
              <c:f>'Table 1'!#REF!</c:f>
              <c:numCache>
                <c:formatCode>0.00</c:formatCode>
                <c:ptCount val="1"/>
                <c:pt idx="0">
                  <c:v>4.57</c:v>
                </c:pt>
              </c:numCache>
            </c:numRef>
          </c:val>
          <c:extLst>
            <c:ext xmlns:c16="http://schemas.microsoft.com/office/drawing/2014/chart" uri="{C3380CC4-5D6E-409C-BE32-E72D297353CC}">
              <c16:uniqueId val="{00000002-B1D1-4AD5-83F1-7531348F1EA9}"/>
            </c:ext>
          </c:extLst>
        </c:ser>
        <c:dLbls>
          <c:showLegendKey val="0"/>
          <c:showVal val="0"/>
          <c:showCatName val="0"/>
          <c:showSerName val="0"/>
          <c:showPercent val="0"/>
          <c:showBubbleSize val="0"/>
        </c:dLbls>
        <c:gapWidth val="219"/>
        <c:overlap val="-27"/>
        <c:axId val="824219144"/>
        <c:axId val="824213896"/>
        <c:extLst>
          <c:ext xmlns:c15="http://schemas.microsoft.com/office/drawing/2012/chart" uri="{02D57815-91ED-43cb-92C2-25804820EDAC}">
            <c15:filteredBarSeries>
              <c15:ser>
                <c:idx val="3"/>
                <c:order val="1"/>
                <c:spPr>
                  <a:solidFill>
                    <a:schemeClr val="accent4"/>
                  </a:solidFill>
                  <a:ln>
                    <a:noFill/>
                  </a:ln>
                  <a:effectLst/>
                </c:spPr>
                <c:invertIfNegative val="0"/>
                <c:cat>
                  <c:strLit>
                    <c:ptCount val="1"/>
                    <c:pt idx="0">
                      <c:v>Mean Trainee Satisfaction with Experience Participating in the Center</c:v>
                    </c:pt>
                  </c:strLit>
                </c:cat>
                <c:val>
                  <c:numRef>
                    <c:extLst>
                      <c:ext uri="{02D57815-91ED-43cb-92C2-25804820EDAC}">
                        <c15:formulaRef>
                          <c15:sqref>'Table 1'!#REF!</c15:sqref>
                        </c15:formulaRef>
                      </c:ext>
                    </c:extLst>
                    <c:numCache>
                      <c:formatCode>0.00</c:formatCode>
                      <c:ptCount val="1"/>
                    </c:numCache>
                  </c:numRef>
                </c:val>
                <c:extLst>
                  <c:ext xmlns:c16="http://schemas.microsoft.com/office/drawing/2014/chart" uri="{C3380CC4-5D6E-409C-BE32-E72D297353CC}">
                    <c16:uniqueId val="{00000004-B1D1-4AD5-83F1-7531348F1EA9}"/>
                  </c:ext>
                </c:extLst>
              </c15:ser>
            </c15:filteredBarSeries>
            <c15:filteredBarSeries>
              <c15:ser>
                <c:idx val="1"/>
                <c:order val="3"/>
                <c:spPr>
                  <a:solidFill>
                    <a:schemeClr val="accent2"/>
                  </a:solidFill>
                  <a:ln>
                    <a:noFill/>
                  </a:ln>
                  <a:effectLst/>
                </c:spPr>
                <c:invertIfNegative val="0"/>
                <c:cat>
                  <c:strLit>
                    <c:ptCount val="1"/>
                    <c:pt idx="0">
                      <c:v>Mean Trainee Satisfaction with Experience Participating in the Center</c:v>
                    </c:pt>
                  </c:strLit>
                </c:cat>
                <c:val>
                  <c:numRef>
                    <c:extLst xmlns:c15="http://schemas.microsoft.com/office/drawing/2012/chart">
                      <c:ext xmlns:c15="http://schemas.microsoft.com/office/drawing/2012/chart" uri="{02D57815-91ED-43cb-92C2-25804820EDAC}">
                        <c15:formulaRef>
                          <c15:sqref>'Table 1'!#REF!</c15:sqref>
                        </c15:formulaRef>
                      </c:ext>
                    </c:extLst>
                    <c:numCache>
                      <c:formatCode>General</c:formatCode>
                      <c:ptCount val="1"/>
                    </c:numCache>
                  </c:numRef>
                </c:val>
                <c:extLst xmlns:c15="http://schemas.microsoft.com/office/drawing/2012/chart">
                  <c:ext xmlns:c16="http://schemas.microsoft.com/office/drawing/2014/chart" uri="{C3380CC4-5D6E-409C-BE32-E72D297353CC}">
                    <c16:uniqueId val="{00000003-B1D1-4AD5-83F1-7531348F1EA9}"/>
                  </c:ext>
                </c:extLst>
              </c15:ser>
            </c15:filteredBarSeries>
          </c:ext>
        </c:extLst>
      </c:barChart>
      <c:catAx>
        <c:axId val="824219144"/>
        <c:scaling>
          <c:orientation val="minMax"/>
        </c:scaling>
        <c:delete val="1"/>
        <c:axPos val="b"/>
        <c:numFmt formatCode="General" sourceLinked="1"/>
        <c:majorTickMark val="none"/>
        <c:minorTickMark val="none"/>
        <c:tickLblPos val="nextTo"/>
        <c:crossAx val="824213896"/>
        <c:crosses val="autoZero"/>
        <c:auto val="1"/>
        <c:lblAlgn val="ctr"/>
        <c:lblOffset val="100"/>
        <c:noMultiLvlLbl val="0"/>
      </c:catAx>
      <c:valAx>
        <c:axId val="824213896"/>
        <c:scaling>
          <c:orientation val="minMax"/>
          <c:max val="5"/>
          <c:min val="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4219144"/>
        <c:crosses val="autoZero"/>
        <c:crossBetween val="between"/>
        <c:majorUnit val="1"/>
      </c:valAx>
      <c:spPr>
        <a:noFill/>
        <a:ln>
          <a:noFill/>
        </a:ln>
        <a:effectLst/>
      </c:spPr>
    </c:plotArea>
    <c:legend>
      <c:legendPos val="b"/>
      <c:layout>
        <c:manualLayout>
          <c:xMode val="edge"/>
          <c:yMode val="edge"/>
          <c:x val="0.21581600376875967"/>
          <c:y val="0.93340578521434803"/>
          <c:w val="0.56859843772195595"/>
          <c:h val="4.9126981398067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Mean Impact on Trainee Skills</a:t>
            </a:r>
            <a:br>
              <a:rPr lang="en-US"/>
            </a:br>
            <a:r>
              <a:rPr lang="en-US" sz="1200"/>
              <a:t>(1=No impact; 5=Very positive impact)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47935185185185186"/>
          <c:y val="0.12934650529794886"/>
          <c:w val="0.4535764800233304"/>
          <c:h val="0.74117381160688245"/>
        </c:manualLayout>
      </c:layout>
      <c:barChart>
        <c:barDir val="bar"/>
        <c:grouping val="clustered"/>
        <c:varyColors val="0"/>
        <c:ser>
          <c:idx val="2"/>
          <c:order val="0"/>
          <c:tx>
            <c:v>Previous Year</c:v>
          </c:tx>
          <c:spPr>
            <a:solidFill>
              <a:schemeClr val="accent1"/>
            </a:solidFill>
            <a:ln>
              <a:noFill/>
            </a:ln>
            <a:effectLst/>
          </c:spPr>
          <c:invertIfNegative val="0"/>
          <c:cat>
            <c:strRef>
              <c:f>'Table 2'!$B$6:$F$15</c:f>
              <c:strCache>
                <c:ptCount val="10"/>
                <c:pt idx="0">
                  <c:v>Improved my technical knowledge and skills</c:v>
                </c:pt>
                <c:pt idx="1">
                  <c:v>Improved my oral communication skills</c:v>
                </c:pt>
                <c:pt idx="2">
                  <c:v>Improved my written communication skills</c:v>
                </c:pt>
                <c:pt idx="3">
                  <c:v>Improved my project management skills, like setting and meeting timelines and deliverables</c:v>
                </c:pt>
                <c:pt idx="4">
                  <c:v>Improved my ability to work as a member of a team</c:v>
                </c:pt>
                <c:pt idx="5">
                  <c:v>Improved my ability to publish papers in academic journals or conferences</c:v>
                </c:pt>
                <c:pt idx="6">
                  <c:v>Improved my understanding of how research applies to "real-world" problems</c:v>
                </c:pt>
                <c:pt idx="7">
                  <c:v>Improved my understanding of industry research trends and needs</c:v>
                </c:pt>
                <c:pt idx="8">
                  <c:v>Improved my awareness of  career paths in industry</c:v>
                </c:pt>
                <c:pt idx="9">
                  <c:v>Improved my awareness of internship or job openings at Center member organizations</c:v>
                </c:pt>
              </c:strCache>
            </c:strRef>
          </c:cat>
          <c:val>
            <c:numRef>
              <c:f>'Table 2'!$AH$6:$AH$15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EF6-4909-B47B-73D622D8A11D}"/>
            </c:ext>
          </c:extLst>
        </c:ser>
        <c:ser>
          <c:idx val="0"/>
          <c:order val="2"/>
          <c:tx>
            <c:strRef>
              <c:f>'Table 2'!$AF$4</c:f>
              <c:strCache>
                <c:ptCount val="1"/>
                <c:pt idx="0">
                  <c:v>Current Year</c:v>
                </c:pt>
              </c:strCache>
            </c:strRef>
          </c:tx>
          <c:spPr>
            <a:solidFill>
              <a:schemeClr val="accent5"/>
            </a:solidFill>
            <a:ln>
              <a:noFill/>
            </a:ln>
            <a:effectLst/>
          </c:spPr>
          <c:invertIfNegative val="0"/>
          <c:cat>
            <c:strRef>
              <c:f>'Table 2'!$B$6:$F$15</c:f>
              <c:strCache>
                <c:ptCount val="10"/>
                <c:pt idx="0">
                  <c:v>Improved my technical knowledge and skills</c:v>
                </c:pt>
                <c:pt idx="1">
                  <c:v>Improved my oral communication skills</c:v>
                </c:pt>
                <c:pt idx="2">
                  <c:v>Improved my written communication skills</c:v>
                </c:pt>
                <c:pt idx="3">
                  <c:v>Improved my project management skills, like setting and meeting timelines and deliverables</c:v>
                </c:pt>
                <c:pt idx="4">
                  <c:v>Improved my ability to work as a member of a team</c:v>
                </c:pt>
                <c:pt idx="5">
                  <c:v>Improved my ability to publish papers in academic journals or conferences</c:v>
                </c:pt>
                <c:pt idx="6">
                  <c:v>Improved my understanding of how research applies to "real-world" problems</c:v>
                </c:pt>
                <c:pt idx="7">
                  <c:v>Improved my understanding of industry research trends and needs</c:v>
                </c:pt>
                <c:pt idx="8">
                  <c:v>Improved my awareness of  career paths in industry</c:v>
                </c:pt>
                <c:pt idx="9">
                  <c:v>Improved my awareness of internship or job openings at Center member organizations</c:v>
                </c:pt>
              </c:strCache>
            </c:strRef>
          </c:cat>
          <c:val>
            <c:numRef>
              <c:f>'Table 2'!$AF$6:$AF$15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7EF6-4909-B47B-73D622D8A11D}"/>
            </c:ext>
          </c:extLst>
        </c:ser>
        <c:ser>
          <c:idx val="4"/>
          <c:order val="4"/>
          <c:tx>
            <c:v>National</c:v>
          </c:tx>
          <c:spPr>
            <a:solidFill>
              <a:schemeClr val="accent6"/>
            </a:solidFill>
            <a:ln>
              <a:noFill/>
            </a:ln>
            <a:effectLst/>
          </c:spPr>
          <c:invertIfNegative val="0"/>
          <c:errBars>
            <c:errBarType val="both"/>
            <c:errValType val="cust"/>
            <c:noEndCap val="0"/>
            <c:plus>
              <c:numRef>
                <c:f>'Table 1'!#REF!</c:f>
                <c:numCache>
                  <c:formatCode>General</c:formatCode>
                  <c:ptCount val="10"/>
                  <c:pt idx="0">
                    <c:v>0.41</c:v>
                  </c:pt>
                  <c:pt idx="1">
                    <c:v>0.39</c:v>
                  </c:pt>
                  <c:pt idx="2">
                    <c:v>0.47</c:v>
                  </c:pt>
                  <c:pt idx="3">
                    <c:v>0.45</c:v>
                  </c:pt>
                  <c:pt idx="4">
                    <c:v>0.36</c:v>
                  </c:pt>
                  <c:pt idx="5">
                    <c:v>0.47</c:v>
                  </c:pt>
                  <c:pt idx="6">
                    <c:v>0.27</c:v>
                  </c:pt>
                  <c:pt idx="7">
                    <c:v>0.28999999999999998</c:v>
                  </c:pt>
                  <c:pt idx="8">
                    <c:v>0.38</c:v>
                  </c:pt>
                  <c:pt idx="9">
                    <c:v>0.59</c:v>
                  </c:pt>
                </c:numCache>
              </c:numRef>
            </c:plus>
            <c:minus>
              <c:numRef>
                <c:f>'Table 1'!#REF!</c:f>
                <c:numCache>
                  <c:formatCode>General</c:formatCode>
                  <c:ptCount val="10"/>
                  <c:pt idx="0">
                    <c:v>0.41</c:v>
                  </c:pt>
                  <c:pt idx="1">
                    <c:v>0.39</c:v>
                  </c:pt>
                  <c:pt idx="2">
                    <c:v>0.47</c:v>
                  </c:pt>
                  <c:pt idx="3">
                    <c:v>0.45</c:v>
                  </c:pt>
                  <c:pt idx="4">
                    <c:v>0.36</c:v>
                  </c:pt>
                  <c:pt idx="5">
                    <c:v>0.47</c:v>
                  </c:pt>
                  <c:pt idx="6">
                    <c:v>0.27</c:v>
                  </c:pt>
                  <c:pt idx="7">
                    <c:v>0.28999999999999998</c:v>
                  </c:pt>
                  <c:pt idx="8">
                    <c:v>0.38</c:v>
                  </c:pt>
                  <c:pt idx="9">
                    <c:v>0.59</c:v>
                  </c:pt>
                </c:numCache>
              </c:numRef>
            </c:minus>
            <c:spPr>
              <a:noFill/>
              <a:ln w="9525" cap="flat" cmpd="sng" algn="ctr">
                <a:solidFill>
                  <a:schemeClr val="tx1">
                    <a:lumMod val="65000"/>
                    <a:lumOff val="35000"/>
                  </a:schemeClr>
                </a:solidFill>
                <a:round/>
              </a:ln>
              <a:effectLst/>
            </c:spPr>
          </c:errBars>
          <c:cat>
            <c:strRef>
              <c:f>'Table 2'!$B$6:$F$15</c:f>
              <c:strCache>
                <c:ptCount val="10"/>
                <c:pt idx="0">
                  <c:v>Improved my technical knowledge and skills</c:v>
                </c:pt>
                <c:pt idx="1">
                  <c:v>Improved my oral communication skills</c:v>
                </c:pt>
                <c:pt idx="2">
                  <c:v>Improved my written communication skills</c:v>
                </c:pt>
                <c:pt idx="3">
                  <c:v>Improved my project management skills, like setting and meeting timelines and deliverables</c:v>
                </c:pt>
                <c:pt idx="4">
                  <c:v>Improved my ability to work as a member of a team</c:v>
                </c:pt>
                <c:pt idx="5">
                  <c:v>Improved my ability to publish papers in academic journals or conferences</c:v>
                </c:pt>
                <c:pt idx="6">
                  <c:v>Improved my understanding of how research applies to "real-world" problems</c:v>
                </c:pt>
                <c:pt idx="7">
                  <c:v>Improved my understanding of industry research trends and needs</c:v>
                </c:pt>
                <c:pt idx="8">
                  <c:v>Improved my awareness of  career paths in industry</c:v>
                </c:pt>
                <c:pt idx="9">
                  <c:v>Improved my awareness of internship or job openings at Center member organizations</c:v>
                </c:pt>
              </c:strCache>
            </c:strRef>
          </c:cat>
          <c:val>
            <c:numRef>
              <c:f>'Table 1'!#REF!</c:f>
              <c:numCache>
                <c:formatCode>0.00</c:formatCode>
                <c:ptCount val="10"/>
                <c:pt idx="0">
                  <c:v>4.45</c:v>
                </c:pt>
                <c:pt idx="1">
                  <c:v>4.33</c:v>
                </c:pt>
                <c:pt idx="2">
                  <c:v>4.0599999999999996</c:v>
                </c:pt>
                <c:pt idx="3">
                  <c:v>4.18</c:v>
                </c:pt>
                <c:pt idx="4">
                  <c:v>4.22</c:v>
                </c:pt>
                <c:pt idx="5">
                  <c:v>4.13</c:v>
                </c:pt>
                <c:pt idx="6">
                  <c:v>4.5199999999999996</c:v>
                </c:pt>
                <c:pt idx="7">
                  <c:v>4.51</c:v>
                </c:pt>
                <c:pt idx="8">
                  <c:v>4.16</c:v>
                </c:pt>
                <c:pt idx="9">
                  <c:v>3.77</c:v>
                </c:pt>
              </c:numCache>
            </c:numRef>
          </c:val>
          <c:extLst>
            <c:ext xmlns:c16="http://schemas.microsoft.com/office/drawing/2014/chart" uri="{C3380CC4-5D6E-409C-BE32-E72D297353CC}">
              <c16:uniqueId val="{00000002-7EF6-4909-B47B-73D622D8A11D}"/>
            </c:ext>
          </c:extLst>
        </c:ser>
        <c:dLbls>
          <c:showLegendKey val="0"/>
          <c:showVal val="0"/>
          <c:showCatName val="0"/>
          <c:showSerName val="0"/>
          <c:showPercent val="0"/>
          <c:showBubbleSize val="0"/>
        </c:dLbls>
        <c:gapWidth val="219"/>
        <c:axId val="879963536"/>
        <c:axId val="879964848"/>
        <c:extLst>
          <c:ext xmlns:c15="http://schemas.microsoft.com/office/drawing/2012/chart" uri="{02D57815-91ED-43cb-92C2-25804820EDAC}">
            <c15:filteredBarSeries>
              <c15:ser>
                <c:idx val="3"/>
                <c:order val="1"/>
                <c:spPr>
                  <a:solidFill>
                    <a:schemeClr val="accent4"/>
                  </a:solidFill>
                  <a:ln>
                    <a:noFill/>
                  </a:ln>
                  <a:effectLst/>
                </c:spPr>
                <c:invertIfNegative val="0"/>
                <c:cat>
                  <c:strRef>
                    <c:extLst>
                      <c:ext uri="{02D57815-91ED-43cb-92C2-25804820EDAC}">
                        <c15:formulaRef>
                          <c15:sqref>'Table 2'!$B$6:$F$15</c15:sqref>
                        </c15:formulaRef>
                      </c:ext>
                    </c:extLst>
                    <c:strCache>
                      <c:ptCount val="10"/>
                      <c:pt idx="0">
                        <c:v>Improved my technical knowledge and skills</c:v>
                      </c:pt>
                      <c:pt idx="1">
                        <c:v>Improved my oral communication skills</c:v>
                      </c:pt>
                      <c:pt idx="2">
                        <c:v>Improved my written communication skills</c:v>
                      </c:pt>
                      <c:pt idx="3">
                        <c:v>Improved my project management skills, like setting and meeting timelines and deliverables</c:v>
                      </c:pt>
                      <c:pt idx="4">
                        <c:v>Improved my ability to work as a member of a team</c:v>
                      </c:pt>
                      <c:pt idx="5">
                        <c:v>Improved my ability to publish papers in academic journals or conferences</c:v>
                      </c:pt>
                      <c:pt idx="6">
                        <c:v>Improved my understanding of how research applies to "real-world" problems</c:v>
                      </c:pt>
                      <c:pt idx="7">
                        <c:v>Improved my understanding of industry research trends and needs</c:v>
                      </c:pt>
                      <c:pt idx="8">
                        <c:v>Improved my awareness of  career paths in industry</c:v>
                      </c:pt>
                      <c:pt idx="9">
                        <c:v>Improved my awareness of internship or job openings at Center member organizations</c:v>
                      </c:pt>
                    </c:strCache>
                  </c:strRef>
                </c:cat>
                <c:val>
                  <c:numRef>
                    <c:extLst>
                      <c:ext uri="{02D57815-91ED-43cb-92C2-25804820EDAC}">
                        <c15:formulaRef>
                          <c15:sqref>'Table 1'!#REF!</c15:sqref>
                        </c15:formulaRef>
                      </c:ext>
                    </c:extLst>
                    <c:numCache>
                      <c:formatCode>General</c:formatCode>
                      <c:ptCount val="10"/>
                    </c:numCache>
                  </c:numRef>
                </c:val>
                <c:extLst>
                  <c:ext xmlns:c16="http://schemas.microsoft.com/office/drawing/2014/chart" uri="{C3380CC4-5D6E-409C-BE32-E72D297353CC}">
                    <c16:uniqueId val="{00000004-7EF6-4909-B47B-73D622D8A11D}"/>
                  </c:ext>
                </c:extLst>
              </c15:ser>
            </c15:filteredBarSeries>
            <c15:filteredBarSeries>
              <c15:ser>
                <c:idx val="1"/>
                <c:order val="3"/>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'Table 2'!$B$6:$F$15</c15:sqref>
                        </c15:formulaRef>
                      </c:ext>
                    </c:extLst>
                    <c:strCache>
                      <c:ptCount val="10"/>
                      <c:pt idx="0">
                        <c:v>Improved my technical knowledge and skills</c:v>
                      </c:pt>
                      <c:pt idx="1">
                        <c:v>Improved my oral communication skills</c:v>
                      </c:pt>
                      <c:pt idx="2">
                        <c:v>Improved my written communication skills</c:v>
                      </c:pt>
                      <c:pt idx="3">
                        <c:v>Improved my project management skills, like setting and meeting timelines and deliverables</c:v>
                      </c:pt>
                      <c:pt idx="4">
                        <c:v>Improved my ability to work as a member of a team</c:v>
                      </c:pt>
                      <c:pt idx="5">
                        <c:v>Improved my ability to publish papers in academic journals or conferences</c:v>
                      </c:pt>
                      <c:pt idx="6">
                        <c:v>Improved my understanding of how research applies to "real-world" problems</c:v>
                      </c:pt>
                      <c:pt idx="7">
                        <c:v>Improved my understanding of industry research trends and needs</c:v>
                      </c:pt>
                      <c:pt idx="8">
                        <c:v>Improved my awareness of  career paths in industry</c:v>
                      </c:pt>
                      <c:pt idx="9">
                        <c:v>Improved my awareness of internship or job openings at Center member organizations</c:v>
                      </c:pt>
                    </c:strCache>
                  </c:strRef>
                </c:cat>
                <c:val>
                  <c:numRef>
                    <c:extLst xmlns:c15="http://schemas.microsoft.com/office/drawing/2012/chart">
                      <c:ext xmlns:c15="http://schemas.microsoft.com/office/drawing/2012/chart" uri="{02D57815-91ED-43cb-92C2-25804820EDAC}">
                        <c15:formulaRef>
                          <c15:sqref>'Table 1'!#REF!</c15:sqref>
                        </c15:formulaRef>
                      </c:ext>
                    </c:extLst>
                    <c:numCache>
                      <c:formatCode>General</c:formatCode>
                      <c:ptCount val="10"/>
                    </c:numCache>
                  </c:numRef>
                </c:val>
                <c:extLst xmlns:c15="http://schemas.microsoft.com/office/drawing/2012/chart">
                  <c:ext xmlns:c16="http://schemas.microsoft.com/office/drawing/2014/chart" uri="{C3380CC4-5D6E-409C-BE32-E72D297353CC}">
                    <c16:uniqueId val="{00000003-7EF6-4909-B47B-73D622D8A11D}"/>
                  </c:ext>
                </c:extLst>
              </c15:ser>
            </c15:filteredBarSeries>
          </c:ext>
        </c:extLst>
      </c:barChart>
      <c:catAx>
        <c:axId val="8799635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79964848"/>
        <c:crosses val="autoZero"/>
        <c:auto val="1"/>
        <c:lblAlgn val="ctr"/>
        <c:lblOffset val="100"/>
        <c:noMultiLvlLbl val="0"/>
      </c:catAx>
      <c:valAx>
        <c:axId val="879964848"/>
        <c:scaling>
          <c:orientation val="minMax"/>
          <c:max val="5"/>
          <c:min val="1"/>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79963536"/>
        <c:crosses val="max"/>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a:t>
            </a:r>
            <a:r>
              <a:rPr lang="en-US" baseline="0"/>
              <a:t> of Trainees Interested in each </a:t>
            </a:r>
            <a:r>
              <a:rPr lang="en-US"/>
              <a:t>Career Goal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'Table 3'!$B$7:$F$13</c:f>
              <c:strCache>
                <c:ptCount val="7"/>
                <c:pt idx="0">
                  <c:v>Work in academia</c:v>
                </c:pt>
                <c:pt idx="1">
                  <c:v>Work in industry</c:v>
                </c:pt>
                <c:pt idx="2">
                  <c:v>Work in government</c:v>
                </c:pt>
                <c:pt idx="3">
                  <c:v>Work at a non-profit/foundation</c:v>
                </c:pt>
                <c:pt idx="4">
                  <c:v>Start my own company</c:v>
                </c:pt>
                <c:pt idx="5">
                  <c:v>Undecided</c:v>
                </c:pt>
                <c:pt idx="6">
                  <c:v>Other </c:v>
                </c:pt>
              </c:strCache>
            </c:strRef>
          </c:cat>
          <c:val>
            <c:numRef>
              <c:f>'Table 1'!#REF!</c:f>
              <c:numCache>
                <c:formatCode>General</c:formatCode>
                <c:ptCount val="7"/>
              </c:numCache>
            </c:numRef>
          </c:val>
          <c:extLst>
            <c:ext xmlns:c16="http://schemas.microsoft.com/office/drawing/2014/chart" uri="{C3380CC4-5D6E-409C-BE32-E72D297353CC}">
              <c16:uniqueId val="{00000000-4F84-447F-8DAB-279C488C00B3}"/>
            </c:ext>
          </c:extLst>
        </c:ser>
        <c:ser>
          <c:idx val="1"/>
          <c:order val="1"/>
          <c:spPr>
            <a:solidFill>
              <a:schemeClr val="accent2"/>
            </a:solidFill>
            <a:ln>
              <a:noFill/>
            </a:ln>
            <a:effectLst/>
          </c:spPr>
          <c:invertIfNegative val="0"/>
          <c:cat>
            <c:strRef>
              <c:f>'Table 3'!$B$7:$F$13</c:f>
              <c:strCache>
                <c:ptCount val="7"/>
                <c:pt idx="0">
                  <c:v>Work in academia</c:v>
                </c:pt>
                <c:pt idx="1">
                  <c:v>Work in industry</c:v>
                </c:pt>
                <c:pt idx="2">
                  <c:v>Work in government</c:v>
                </c:pt>
                <c:pt idx="3">
                  <c:v>Work at a non-profit/foundation</c:v>
                </c:pt>
                <c:pt idx="4">
                  <c:v>Start my own company</c:v>
                </c:pt>
                <c:pt idx="5">
                  <c:v>Undecided</c:v>
                </c:pt>
                <c:pt idx="6">
                  <c:v>Other </c:v>
                </c:pt>
              </c:strCache>
            </c:strRef>
          </c:cat>
          <c:val>
            <c:numRef>
              <c:f>'Table 1'!#REF!</c:f>
              <c:numCache>
                <c:formatCode>General</c:formatCode>
                <c:ptCount val="7"/>
              </c:numCache>
            </c:numRef>
          </c:val>
          <c:extLst>
            <c:ext xmlns:c16="http://schemas.microsoft.com/office/drawing/2014/chart" uri="{C3380CC4-5D6E-409C-BE32-E72D297353CC}">
              <c16:uniqueId val="{00000001-4F84-447F-8DAB-279C488C00B3}"/>
            </c:ext>
          </c:extLst>
        </c:ser>
        <c:ser>
          <c:idx val="2"/>
          <c:order val="2"/>
          <c:spPr>
            <a:solidFill>
              <a:schemeClr val="accent3"/>
            </a:solidFill>
            <a:ln>
              <a:noFill/>
            </a:ln>
            <a:effectLst/>
          </c:spPr>
          <c:invertIfNegative val="0"/>
          <c:cat>
            <c:strRef>
              <c:f>'Table 3'!$B$7:$F$13</c:f>
              <c:strCache>
                <c:ptCount val="7"/>
                <c:pt idx="0">
                  <c:v>Work in academia</c:v>
                </c:pt>
                <c:pt idx="1">
                  <c:v>Work in industry</c:v>
                </c:pt>
                <c:pt idx="2">
                  <c:v>Work in government</c:v>
                </c:pt>
                <c:pt idx="3">
                  <c:v>Work at a non-profit/foundation</c:v>
                </c:pt>
                <c:pt idx="4">
                  <c:v>Start my own company</c:v>
                </c:pt>
                <c:pt idx="5">
                  <c:v>Undecided</c:v>
                </c:pt>
                <c:pt idx="6">
                  <c:v>Other </c:v>
                </c:pt>
              </c:strCache>
            </c:strRef>
          </c:cat>
          <c:val>
            <c:numRef>
              <c:f>'Table 1'!#REF!</c:f>
              <c:numCache>
                <c:formatCode>General</c:formatCode>
                <c:ptCount val="7"/>
              </c:numCache>
            </c:numRef>
          </c:val>
          <c:extLst>
            <c:ext xmlns:c16="http://schemas.microsoft.com/office/drawing/2014/chart" uri="{C3380CC4-5D6E-409C-BE32-E72D297353CC}">
              <c16:uniqueId val="{00000002-4F84-447F-8DAB-279C488C00B3}"/>
            </c:ext>
          </c:extLst>
        </c:ser>
        <c:ser>
          <c:idx val="3"/>
          <c:order val="3"/>
          <c:spPr>
            <a:solidFill>
              <a:schemeClr val="accent4"/>
            </a:solidFill>
            <a:ln>
              <a:noFill/>
            </a:ln>
            <a:effectLst/>
          </c:spPr>
          <c:invertIfNegative val="0"/>
          <c:cat>
            <c:strRef>
              <c:f>'Table 3'!$B$7:$F$13</c:f>
              <c:strCache>
                <c:ptCount val="7"/>
                <c:pt idx="0">
                  <c:v>Work in academia</c:v>
                </c:pt>
                <c:pt idx="1">
                  <c:v>Work in industry</c:v>
                </c:pt>
                <c:pt idx="2">
                  <c:v>Work in government</c:v>
                </c:pt>
                <c:pt idx="3">
                  <c:v>Work at a non-profit/foundation</c:v>
                </c:pt>
                <c:pt idx="4">
                  <c:v>Start my own company</c:v>
                </c:pt>
                <c:pt idx="5">
                  <c:v>Undecided</c:v>
                </c:pt>
                <c:pt idx="6">
                  <c:v>Other </c:v>
                </c:pt>
              </c:strCache>
            </c:strRef>
          </c:cat>
          <c:val>
            <c:numRef>
              <c:f>'Table 1'!#REF!</c:f>
              <c:numCache>
                <c:formatCode>General</c:formatCode>
                <c:ptCount val="7"/>
              </c:numCache>
            </c:numRef>
          </c:val>
          <c:extLst>
            <c:ext xmlns:c16="http://schemas.microsoft.com/office/drawing/2014/chart" uri="{C3380CC4-5D6E-409C-BE32-E72D297353CC}">
              <c16:uniqueId val="{00000003-4F84-447F-8DAB-279C488C00B3}"/>
            </c:ext>
          </c:extLst>
        </c:ser>
        <c:ser>
          <c:idx val="5"/>
          <c:order val="4"/>
          <c:tx>
            <c:strRef>
              <c:f>'Table 3'!$L$4:$N$4</c:f>
              <c:strCache>
                <c:ptCount val="1"/>
                <c:pt idx="0">
                  <c:v>Previous Year</c:v>
                </c:pt>
              </c:strCache>
            </c:strRef>
          </c:tx>
          <c:spPr>
            <a:solidFill>
              <a:schemeClr val="accent1"/>
            </a:solidFill>
            <a:ln>
              <a:noFill/>
            </a:ln>
            <a:effectLst/>
          </c:spPr>
          <c:invertIfNegative val="0"/>
          <c:cat>
            <c:strRef>
              <c:f>'Table 3'!$B$7:$F$13</c:f>
              <c:strCache>
                <c:ptCount val="7"/>
                <c:pt idx="0">
                  <c:v>Work in academia</c:v>
                </c:pt>
                <c:pt idx="1">
                  <c:v>Work in industry</c:v>
                </c:pt>
                <c:pt idx="2">
                  <c:v>Work in government</c:v>
                </c:pt>
                <c:pt idx="3">
                  <c:v>Work at a non-profit/foundation</c:v>
                </c:pt>
                <c:pt idx="4">
                  <c:v>Start my own company</c:v>
                </c:pt>
                <c:pt idx="5">
                  <c:v>Undecided</c:v>
                </c:pt>
                <c:pt idx="6">
                  <c:v>Other </c:v>
                </c:pt>
              </c:strCache>
            </c:strRef>
          </c:cat>
          <c:val>
            <c:numRef>
              <c:f>'Table 3'!$N$7:$N$13</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4F84-447F-8DAB-279C488C00B3}"/>
            </c:ext>
          </c:extLst>
        </c:ser>
        <c:ser>
          <c:idx val="4"/>
          <c:order val="5"/>
          <c:tx>
            <c:strRef>
              <c:f>'Table 3'!$H$4:$J$4</c:f>
              <c:strCache>
                <c:ptCount val="1"/>
                <c:pt idx="0">
                  <c:v>Current Year</c:v>
                </c:pt>
              </c:strCache>
            </c:strRef>
          </c:tx>
          <c:spPr>
            <a:solidFill>
              <a:schemeClr val="accent5"/>
            </a:solidFill>
            <a:ln>
              <a:noFill/>
            </a:ln>
            <a:effectLst/>
          </c:spPr>
          <c:invertIfNegative val="0"/>
          <c:cat>
            <c:strRef>
              <c:f>'Table 3'!$B$7:$F$13</c:f>
              <c:strCache>
                <c:ptCount val="7"/>
                <c:pt idx="0">
                  <c:v>Work in academia</c:v>
                </c:pt>
                <c:pt idx="1">
                  <c:v>Work in industry</c:v>
                </c:pt>
                <c:pt idx="2">
                  <c:v>Work in government</c:v>
                </c:pt>
                <c:pt idx="3">
                  <c:v>Work at a non-profit/foundation</c:v>
                </c:pt>
                <c:pt idx="4">
                  <c:v>Start my own company</c:v>
                </c:pt>
                <c:pt idx="5">
                  <c:v>Undecided</c:v>
                </c:pt>
                <c:pt idx="6">
                  <c:v>Other </c:v>
                </c:pt>
              </c:strCache>
            </c:strRef>
          </c:cat>
          <c:val>
            <c:numRef>
              <c:f>'Table 3'!$J$7:$J$13</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4F84-447F-8DAB-279C488C00B3}"/>
            </c:ext>
          </c:extLst>
        </c:ser>
        <c:ser>
          <c:idx val="6"/>
          <c:order val="6"/>
          <c:tx>
            <c:v>National</c:v>
          </c:tx>
          <c:spPr>
            <a:solidFill>
              <a:schemeClr val="accent6"/>
            </a:solidFill>
            <a:ln>
              <a:noFill/>
            </a:ln>
            <a:effectLst/>
          </c:spPr>
          <c:invertIfNegative val="0"/>
          <c:cat>
            <c:strRef>
              <c:f>'Table 3'!$B$7:$F$13</c:f>
              <c:strCache>
                <c:ptCount val="7"/>
                <c:pt idx="0">
                  <c:v>Work in academia</c:v>
                </c:pt>
                <c:pt idx="1">
                  <c:v>Work in industry</c:v>
                </c:pt>
                <c:pt idx="2">
                  <c:v>Work in government</c:v>
                </c:pt>
                <c:pt idx="3">
                  <c:v>Work at a non-profit/foundation</c:v>
                </c:pt>
                <c:pt idx="4">
                  <c:v>Start my own company</c:v>
                </c:pt>
                <c:pt idx="5">
                  <c:v>Undecided</c:v>
                </c:pt>
                <c:pt idx="6">
                  <c:v>Other </c:v>
                </c:pt>
              </c:strCache>
            </c:strRef>
          </c:cat>
          <c:val>
            <c:numRef>
              <c:f>'Table 1'!#REF!</c:f>
              <c:numCache>
                <c:formatCode>0.0%</c:formatCode>
                <c:ptCount val="7"/>
                <c:pt idx="0">
                  <c:v>0.18529999999999999</c:v>
                </c:pt>
                <c:pt idx="1">
                  <c:v>0.53669999999999995</c:v>
                </c:pt>
                <c:pt idx="2">
                  <c:v>7.7200000000000005E-2</c:v>
                </c:pt>
                <c:pt idx="3">
                  <c:v>1.9300000000000001E-2</c:v>
                </c:pt>
                <c:pt idx="4">
                  <c:v>3.09E-2</c:v>
                </c:pt>
                <c:pt idx="5">
                  <c:v>0.1351</c:v>
                </c:pt>
                <c:pt idx="6">
                  <c:v>1.54E-2</c:v>
                </c:pt>
              </c:numCache>
            </c:numRef>
          </c:val>
          <c:extLst>
            <c:ext xmlns:c16="http://schemas.microsoft.com/office/drawing/2014/chart" uri="{C3380CC4-5D6E-409C-BE32-E72D297353CC}">
              <c16:uniqueId val="{00000006-4F84-447F-8DAB-279C488C00B3}"/>
            </c:ext>
          </c:extLst>
        </c:ser>
        <c:dLbls>
          <c:showLegendKey val="0"/>
          <c:showVal val="0"/>
          <c:showCatName val="0"/>
          <c:showSerName val="0"/>
          <c:showPercent val="0"/>
          <c:showBubbleSize val="0"/>
        </c:dLbls>
        <c:gapWidth val="75"/>
        <c:axId val="323946704"/>
        <c:axId val="323947360"/>
      </c:barChart>
      <c:catAx>
        <c:axId val="3239467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3947360"/>
        <c:crosses val="autoZero"/>
        <c:auto val="1"/>
        <c:lblAlgn val="ctr"/>
        <c:lblOffset val="100"/>
        <c:noMultiLvlLbl val="0"/>
      </c:catAx>
      <c:valAx>
        <c:axId val="32394736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3946704"/>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39687</xdr:colOff>
      <xdr:row>0</xdr:row>
      <xdr:rowOff>63497</xdr:rowOff>
    </xdr:from>
    <xdr:to>
      <xdr:col>9</xdr:col>
      <xdr:colOff>496887</xdr:colOff>
      <xdr:row>34</xdr:row>
      <xdr:rowOff>180975</xdr:rowOff>
    </xdr:to>
    <xdr:graphicFrame macro="">
      <xdr:nvGraphicFramePr>
        <xdr:cNvPr id="2" name="Chart 1">
          <a:extLst>
            <a:ext uri="{FF2B5EF4-FFF2-40B4-BE49-F238E27FC236}">
              <a16:creationId xmlns:a16="http://schemas.microsoft.com/office/drawing/2014/main" id="{BC38AD77-5F58-4EBA-8E81-BE760C5914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39687</xdr:colOff>
      <xdr:row>35</xdr:row>
      <xdr:rowOff>184150</xdr:rowOff>
    </xdr:from>
    <xdr:to>
      <xdr:col>9</xdr:col>
      <xdr:colOff>496887</xdr:colOff>
      <xdr:row>53</xdr:row>
      <xdr:rowOff>184150</xdr:rowOff>
    </xdr:to>
    <xdr:graphicFrame macro="">
      <xdr:nvGraphicFramePr>
        <xdr:cNvPr id="3" name="Chart 2">
          <a:extLst>
            <a:ext uri="{FF2B5EF4-FFF2-40B4-BE49-F238E27FC236}">
              <a16:creationId xmlns:a16="http://schemas.microsoft.com/office/drawing/2014/main" id="{6D377FEF-396E-4E11-AEEC-985666F14C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39687</xdr:colOff>
      <xdr:row>54</xdr:row>
      <xdr:rowOff>38098</xdr:rowOff>
    </xdr:from>
    <xdr:to>
      <xdr:col>9</xdr:col>
      <xdr:colOff>496887</xdr:colOff>
      <xdr:row>79</xdr:row>
      <xdr:rowOff>152400</xdr:rowOff>
    </xdr:to>
    <xdr:graphicFrame macro="">
      <xdr:nvGraphicFramePr>
        <xdr:cNvPr id="4" name="Chart 3">
          <a:extLst>
            <a:ext uri="{FF2B5EF4-FFF2-40B4-BE49-F238E27FC236}">
              <a16:creationId xmlns:a16="http://schemas.microsoft.com/office/drawing/2014/main" id="{EAC92274-C8B9-42AA-9451-5B461D9773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39687</xdr:colOff>
      <xdr:row>81</xdr:row>
      <xdr:rowOff>73024</xdr:rowOff>
    </xdr:from>
    <xdr:to>
      <xdr:col>9</xdr:col>
      <xdr:colOff>496887</xdr:colOff>
      <xdr:row>102</xdr:row>
      <xdr:rowOff>187324</xdr:rowOff>
    </xdr:to>
    <xdr:graphicFrame macro="">
      <xdr:nvGraphicFramePr>
        <xdr:cNvPr id="5" name="Chart 4">
          <a:extLst>
            <a:ext uri="{FF2B5EF4-FFF2-40B4-BE49-F238E27FC236}">
              <a16:creationId xmlns:a16="http://schemas.microsoft.com/office/drawing/2014/main" id="{DD146EE5-96A7-4D72-898C-20A728A0EE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3"/>
  <sheetViews>
    <sheetView view="pageLayout" zoomScale="90" zoomScaleNormal="100" zoomScalePageLayoutView="90" workbookViewId="0">
      <selection activeCell="A3" sqref="A3:AP3"/>
    </sheetView>
  </sheetViews>
  <sheetFormatPr defaultRowHeight="15" x14ac:dyDescent="0.25"/>
  <cols>
    <col min="1" max="1" width="3.28515625" style="7" customWidth="1"/>
    <col min="2" max="2" width="9.140625" style="7" customWidth="1"/>
    <col min="3" max="3" width="1.140625" style="7" customWidth="1"/>
    <col min="4" max="4" width="9.140625" style="7" customWidth="1"/>
    <col min="5" max="5" width="1.140625" style="7" customWidth="1"/>
    <col min="6" max="6" width="9.140625" style="7" customWidth="1"/>
    <col min="7" max="7" width="1.140625" style="8" customWidth="1"/>
    <col min="8" max="8" width="9.140625" style="8" customWidth="1"/>
    <col min="9" max="9" width="1.28515625" style="8" customWidth="1"/>
    <col min="10" max="10" width="9.140625" style="8" customWidth="1"/>
    <col min="11" max="11" width="1.28515625" style="8" customWidth="1"/>
    <col min="12" max="12" width="9.140625" style="8" customWidth="1"/>
    <col min="13" max="13" width="1.28515625" style="8" customWidth="1"/>
    <col min="14" max="14" width="9.140625" style="8" customWidth="1"/>
    <col min="15" max="15" width="1.28515625" style="8" customWidth="1"/>
    <col min="16" max="16" width="9.140625" style="8" customWidth="1"/>
    <col min="17" max="17" width="1.28515625" style="8" customWidth="1"/>
    <col min="18" max="18" width="9.140625" style="8" customWidth="1"/>
    <col min="19" max="19" width="1.140625" style="8" customWidth="1"/>
    <col min="20" max="20" width="10.7109375" style="8" customWidth="1"/>
    <col min="21" max="21" width="1.140625" style="8" customWidth="1"/>
    <col min="22" max="22" width="9.140625" style="8" customWidth="1"/>
    <col min="23" max="23" width="1.140625" style="8" customWidth="1"/>
    <col min="24" max="24" width="9.140625" style="10" customWidth="1"/>
    <col min="25" max="25" width="1.140625" style="10" customWidth="1"/>
    <col min="26" max="26" width="9.140625" style="7" customWidth="1"/>
    <col min="27" max="27" width="1.140625" style="7" customWidth="1"/>
    <col min="28" max="28" width="9.140625" style="7" customWidth="1"/>
    <col min="29" max="29" width="1" style="7" customWidth="1"/>
    <col min="30" max="30" width="9.140625" style="7" customWidth="1"/>
    <col min="31" max="31" width="1" style="7" customWidth="1"/>
    <col min="32" max="32" width="9.140625" style="7" customWidth="1"/>
    <col min="33" max="33" width="1" style="7" customWidth="1"/>
    <col min="34" max="34" width="9.140625" style="7" customWidth="1"/>
    <col min="35" max="35" width="1" style="7" customWidth="1"/>
    <col min="36" max="36" width="9.140625" style="7" customWidth="1"/>
    <col min="37" max="37" width="1" style="7" customWidth="1"/>
    <col min="38" max="38" width="9.140625" style="7" customWidth="1"/>
    <col min="39" max="39" width="1" style="7" customWidth="1"/>
    <col min="40" max="40" width="9.140625" style="7" customWidth="1"/>
    <col min="41" max="41" width="1" style="7" customWidth="1"/>
    <col min="42" max="42" width="9.140625" style="7" customWidth="1"/>
    <col min="43" max="16384" width="9.140625" style="7"/>
  </cols>
  <sheetData>
    <row r="1" spans="1:42" ht="18.75" x14ac:dyDescent="0.25">
      <c r="A1" s="193" t="s">
        <v>237</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row>
    <row r="2" spans="1:42" ht="15.75" customHeight="1" x14ac:dyDescent="0.25">
      <c r="A2" s="193" t="s">
        <v>238</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row>
    <row r="3" spans="1:42" ht="18.75" x14ac:dyDescent="0.25">
      <c r="A3" s="194" t="s">
        <v>239</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row>
    <row r="4" spans="1:42" x14ac:dyDescent="0.25">
      <c r="H4" s="9"/>
    </row>
    <row r="5" spans="1:42" ht="18.75" x14ac:dyDescent="0.25">
      <c r="A5" s="40" t="s">
        <v>95</v>
      </c>
    </row>
    <row r="6" spans="1:42" ht="15.75" x14ac:dyDescent="0.25">
      <c r="A6" s="41" t="s">
        <v>96</v>
      </c>
      <c r="B6" s="42"/>
      <c r="C6" s="42"/>
      <c r="D6" s="42"/>
      <c r="E6" s="42"/>
      <c r="F6" s="42"/>
      <c r="G6" s="43"/>
      <c r="H6" s="44"/>
      <c r="I6" s="44"/>
      <c r="J6" s="44"/>
      <c r="K6" s="44"/>
      <c r="L6" s="44"/>
      <c r="M6" s="44"/>
      <c r="N6" s="44"/>
      <c r="O6" s="44"/>
      <c r="P6" s="44"/>
      <c r="Q6" s="44"/>
      <c r="R6" s="44"/>
      <c r="S6" s="44"/>
      <c r="T6" s="44"/>
      <c r="U6" s="44"/>
      <c r="V6" s="44"/>
      <c r="W6" s="44"/>
      <c r="X6" s="45"/>
      <c r="Y6" s="45"/>
      <c r="Z6" s="42"/>
      <c r="AA6" s="42"/>
      <c r="AB6" s="42"/>
      <c r="AC6" s="42"/>
      <c r="AD6" s="42"/>
      <c r="AE6" s="42"/>
      <c r="AF6" s="42"/>
      <c r="AG6" s="42"/>
      <c r="AH6" s="42"/>
      <c r="AI6" s="42"/>
      <c r="AJ6" s="42"/>
      <c r="AK6" s="42"/>
      <c r="AL6" s="42"/>
      <c r="AM6" s="42"/>
      <c r="AN6" s="42"/>
      <c r="AO6" s="42"/>
      <c r="AP6" s="42"/>
    </row>
    <row r="7" spans="1:42" ht="15" customHeight="1" x14ac:dyDescent="0.25">
      <c r="A7" s="46"/>
      <c r="B7" s="47"/>
      <c r="C7" s="47"/>
      <c r="D7" s="47"/>
      <c r="E7" s="47"/>
      <c r="F7" s="47"/>
      <c r="G7" s="48"/>
      <c r="H7" s="196" t="s">
        <v>10</v>
      </c>
      <c r="I7" s="196"/>
      <c r="J7" s="196"/>
      <c r="K7" s="196"/>
      <c r="L7" s="196"/>
      <c r="M7" s="196"/>
      <c r="N7" s="196"/>
      <c r="O7" s="196"/>
      <c r="P7" s="196"/>
      <c r="Q7" s="196"/>
      <c r="R7" s="196"/>
      <c r="S7" s="196"/>
      <c r="T7" s="196"/>
      <c r="U7" s="196"/>
      <c r="V7" s="196"/>
      <c r="W7" s="196"/>
      <c r="X7" s="196"/>
      <c r="Y7" s="196"/>
      <c r="Z7" s="196"/>
      <c r="AA7" s="196"/>
      <c r="AB7" s="196"/>
      <c r="AC7" s="196"/>
      <c r="AD7" s="191"/>
      <c r="AE7" s="50"/>
      <c r="AF7" s="191" t="s">
        <v>26</v>
      </c>
      <c r="AG7" s="191"/>
      <c r="AH7" s="191"/>
      <c r="AI7" s="191"/>
      <c r="AJ7" s="191"/>
      <c r="AK7" s="191"/>
      <c r="AL7" s="191"/>
      <c r="AM7" s="191"/>
      <c r="AN7" s="191"/>
      <c r="AO7" s="191"/>
      <c r="AP7" s="191"/>
    </row>
    <row r="8" spans="1:42" ht="15" customHeight="1" x14ac:dyDescent="0.25">
      <c r="A8" s="51"/>
      <c r="B8" s="52"/>
      <c r="C8" s="52"/>
      <c r="D8" s="52"/>
      <c r="E8" s="52"/>
      <c r="F8" s="52"/>
      <c r="G8" s="53"/>
      <c r="H8" s="195" t="s">
        <v>113</v>
      </c>
      <c r="I8" s="195"/>
      <c r="J8" s="195"/>
      <c r="K8" s="195"/>
      <c r="L8" s="195"/>
      <c r="M8" s="195"/>
      <c r="N8" s="195"/>
      <c r="O8" s="195"/>
      <c r="P8" s="195"/>
      <c r="Q8" s="195"/>
      <c r="R8" s="195"/>
      <c r="S8" s="55"/>
      <c r="T8" s="195" t="s">
        <v>114</v>
      </c>
      <c r="U8" s="195"/>
      <c r="V8" s="195"/>
      <c r="W8" s="195"/>
      <c r="X8" s="195"/>
      <c r="Y8" s="195"/>
      <c r="Z8" s="195"/>
      <c r="AA8" s="195"/>
      <c r="AB8" s="195"/>
      <c r="AC8" s="195"/>
      <c r="AD8" s="195"/>
      <c r="AE8" s="56"/>
      <c r="AF8" s="195"/>
      <c r="AG8" s="195"/>
      <c r="AH8" s="195"/>
      <c r="AI8" s="195"/>
      <c r="AJ8" s="195"/>
      <c r="AK8" s="195"/>
      <c r="AL8" s="195"/>
      <c r="AM8" s="195"/>
      <c r="AN8" s="195"/>
      <c r="AO8" s="195"/>
      <c r="AP8" s="195"/>
    </row>
    <row r="9" spans="1:42" s="6" customFormat="1" ht="51.75" customHeight="1" x14ac:dyDescent="0.25">
      <c r="A9" s="57"/>
      <c r="B9" s="57"/>
      <c r="C9" s="57"/>
      <c r="D9" s="57"/>
      <c r="E9" s="57"/>
      <c r="F9" s="57"/>
      <c r="G9" s="58"/>
      <c r="H9" s="192" t="s">
        <v>179</v>
      </c>
      <c r="I9" s="192"/>
      <c r="J9" s="192"/>
      <c r="K9" s="59"/>
      <c r="L9" s="192" t="s">
        <v>180</v>
      </c>
      <c r="M9" s="192"/>
      <c r="N9" s="192"/>
      <c r="O9" s="59"/>
      <c r="P9" s="192" t="s">
        <v>181</v>
      </c>
      <c r="Q9" s="192"/>
      <c r="R9" s="192"/>
      <c r="S9" s="58"/>
      <c r="T9" s="192" t="s">
        <v>179</v>
      </c>
      <c r="U9" s="192"/>
      <c r="V9" s="192"/>
      <c r="W9" s="59"/>
      <c r="X9" s="192" t="s">
        <v>180</v>
      </c>
      <c r="Y9" s="192"/>
      <c r="Z9" s="192"/>
      <c r="AA9" s="59"/>
      <c r="AB9" s="192" t="s">
        <v>181</v>
      </c>
      <c r="AC9" s="192"/>
      <c r="AD9" s="192"/>
      <c r="AE9" s="60"/>
      <c r="AF9" s="192" t="s">
        <v>179</v>
      </c>
      <c r="AG9" s="192"/>
      <c r="AH9" s="192"/>
      <c r="AI9" s="59"/>
      <c r="AJ9" s="192" t="s">
        <v>180</v>
      </c>
      <c r="AK9" s="192"/>
      <c r="AL9" s="192"/>
      <c r="AM9" s="59"/>
      <c r="AN9" s="192" t="s">
        <v>181</v>
      </c>
      <c r="AO9" s="192"/>
      <c r="AP9" s="192"/>
    </row>
    <row r="10" spans="1:42" ht="15.75" x14ac:dyDescent="0.25">
      <c r="A10" s="51"/>
      <c r="B10" s="51"/>
      <c r="C10" s="51"/>
      <c r="D10" s="51"/>
      <c r="E10" s="51"/>
      <c r="F10" s="51"/>
      <c r="G10" s="53"/>
      <c r="H10" s="61" t="s">
        <v>11</v>
      </c>
      <c r="I10" s="43"/>
      <c r="J10" s="61" t="s">
        <v>12</v>
      </c>
      <c r="K10" s="62"/>
      <c r="L10" s="61" t="s">
        <v>11</v>
      </c>
      <c r="M10" s="43"/>
      <c r="N10" s="61" t="s">
        <v>12</v>
      </c>
      <c r="O10" s="62"/>
      <c r="P10" s="61" t="s">
        <v>11</v>
      </c>
      <c r="Q10" s="43"/>
      <c r="R10" s="61" t="s">
        <v>12</v>
      </c>
      <c r="S10" s="63"/>
      <c r="T10" s="61" t="s">
        <v>11</v>
      </c>
      <c r="U10" s="43"/>
      <c r="V10" s="61" t="s">
        <v>12</v>
      </c>
      <c r="W10" s="62"/>
      <c r="X10" s="61" t="s">
        <v>11</v>
      </c>
      <c r="Y10" s="43"/>
      <c r="Z10" s="61" t="s">
        <v>12</v>
      </c>
      <c r="AA10" s="62"/>
      <c r="AB10" s="61" t="s">
        <v>11</v>
      </c>
      <c r="AC10" s="43"/>
      <c r="AD10" s="61" t="s">
        <v>12</v>
      </c>
      <c r="AE10" s="56"/>
      <c r="AF10" s="61" t="s">
        <v>11</v>
      </c>
      <c r="AG10" s="43"/>
      <c r="AH10" s="61" t="s">
        <v>12</v>
      </c>
      <c r="AI10" s="62"/>
      <c r="AJ10" s="61" t="s">
        <v>11</v>
      </c>
      <c r="AK10" s="43"/>
      <c r="AL10" s="61" t="s">
        <v>12</v>
      </c>
      <c r="AM10" s="62"/>
      <c r="AN10" s="61" t="s">
        <v>11</v>
      </c>
      <c r="AO10" s="43"/>
      <c r="AP10" s="61" t="s">
        <v>12</v>
      </c>
    </row>
    <row r="11" spans="1:42" ht="15.75" x14ac:dyDescent="0.25">
      <c r="A11" s="51"/>
      <c r="B11" s="51"/>
      <c r="C11" s="51"/>
      <c r="D11" s="51"/>
      <c r="E11" s="51"/>
      <c r="F11" s="51"/>
      <c r="G11" s="53"/>
      <c r="H11" s="63"/>
      <c r="I11" s="63"/>
      <c r="J11" s="64"/>
      <c r="K11" s="63"/>
      <c r="L11" s="63"/>
      <c r="M11" s="63"/>
      <c r="N11" s="64"/>
      <c r="O11" s="63"/>
      <c r="P11" s="63"/>
      <c r="Q11" s="63"/>
      <c r="R11" s="64"/>
      <c r="S11" s="63"/>
      <c r="T11" s="63"/>
      <c r="U11" s="63"/>
      <c r="V11" s="64"/>
      <c r="W11" s="63"/>
      <c r="X11" s="63"/>
      <c r="Y11" s="63"/>
      <c r="Z11" s="64"/>
      <c r="AA11" s="63"/>
      <c r="AB11" s="63"/>
      <c r="AC11" s="63"/>
      <c r="AD11" s="64"/>
      <c r="AE11" s="56"/>
      <c r="AF11" s="63"/>
      <c r="AG11" s="63"/>
      <c r="AH11" s="64"/>
      <c r="AI11" s="63"/>
      <c r="AJ11" s="63"/>
      <c r="AK11" s="63"/>
      <c r="AL11" s="64"/>
      <c r="AM11" s="63"/>
      <c r="AN11" s="63"/>
      <c r="AO11" s="63"/>
      <c r="AP11" s="64"/>
    </row>
    <row r="12" spans="1:42" s="15" customFormat="1" ht="33" customHeight="1" x14ac:dyDescent="0.25">
      <c r="A12" s="65" t="s">
        <v>13</v>
      </c>
      <c r="B12" s="189" t="s">
        <v>97</v>
      </c>
      <c r="C12" s="189"/>
      <c r="D12" s="189"/>
      <c r="E12" s="189"/>
      <c r="F12" s="189"/>
      <c r="G12" s="66"/>
      <c r="H12" s="67">
        <f>Data!C57</f>
        <v>0</v>
      </c>
      <c r="I12" s="68"/>
      <c r="J12" s="69" t="e">
        <f>H12/Data!$A$53</f>
        <v>#DIV/0!</v>
      </c>
      <c r="K12" s="63"/>
      <c r="L12" s="63">
        <f>Data!C58</f>
        <v>0</v>
      </c>
      <c r="M12" s="68"/>
      <c r="N12" s="69" t="e">
        <f>L12/Data!$A$53</f>
        <v>#DIV/0!</v>
      </c>
      <c r="O12" s="63"/>
      <c r="P12" s="63">
        <f>Data!C59</f>
        <v>0</v>
      </c>
      <c r="Q12" s="68"/>
      <c r="R12" s="69" t="e">
        <f>P12/Data!$A$53</f>
        <v>#DIV/0!</v>
      </c>
      <c r="S12" s="63"/>
      <c r="T12" s="67">
        <f>Data!C69</f>
        <v>0</v>
      </c>
      <c r="U12" s="68"/>
      <c r="V12" s="69" t="e">
        <f>Data!C69/Data!$A$65</f>
        <v>#DIV/0!</v>
      </c>
      <c r="W12" s="63"/>
      <c r="X12" s="63">
        <f>Data!C70</f>
        <v>0</v>
      </c>
      <c r="Y12" s="68"/>
      <c r="Z12" s="69" t="e">
        <f>Data!C70/Data!$A$65</f>
        <v>#DIV/0!</v>
      </c>
      <c r="AA12" s="63"/>
      <c r="AB12" s="63">
        <f>Data!C71</f>
        <v>0</v>
      </c>
      <c r="AC12" s="68"/>
      <c r="AD12" s="70" t="e">
        <f>Data!C71/Data!$A$65</f>
        <v>#DIV/0!</v>
      </c>
      <c r="AE12" s="71"/>
      <c r="AF12" s="67">
        <f>Data!C81</f>
        <v>1</v>
      </c>
      <c r="AG12" s="68"/>
      <c r="AH12" s="69">
        <f>Data!C91</f>
        <v>0</v>
      </c>
      <c r="AI12" s="63"/>
      <c r="AJ12" s="63">
        <f>Data!C82</f>
        <v>20</v>
      </c>
      <c r="AK12" s="68"/>
      <c r="AL12" s="69">
        <f>Data!C92</f>
        <v>0.09</v>
      </c>
      <c r="AM12" s="63"/>
      <c r="AN12" s="63">
        <f>Data!C83</f>
        <v>202</v>
      </c>
      <c r="AO12" s="68"/>
      <c r="AP12" s="69">
        <f>Data!C93</f>
        <v>0.91</v>
      </c>
    </row>
    <row r="13" spans="1:42" s="15" customFormat="1" ht="36" customHeight="1" x14ac:dyDescent="0.25">
      <c r="A13" s="65" t="s">
        <v>14</v>
      </c>
      <c r="B13" s="189" t="s">
        <v>98</v>
      </c>
      <c r="C13" s="189"/>
      <c r="D13" s="189"/>
      <c r="E13" s="189"/>
      <c r="F13" s="189"/>
      <c r="G13" s="66"/>
      <c r="H13" s="67">
        <f>Data!D57</f>
        <v>0</v>
      </c>
      <c r="I13" s="68"/>
      <c r="J13" s="69" t="e">
        <f>H13/Data!$A$53</f>
        <v>#DIV/0!</v>
      </c>
      <c r="K13" s="63"/>
      <c r="L13" s="63">
        <f>Data!D58</f>
        <v>0</v>
      </c>
      <c r="M13" s="68"/>
      <c r="N13" s="69" t="e">
        <f>L13/Data!$A$53</f>
        <v>#DIV/0!</v>
      </c>
      <c r="O13" s="63"/>
      <c r="P13" s="63">
        <f>Data!D59</f>
        <v>0</v>
      </c>
      <c r="Q13" s="68"/>
      <c r="R13" s="69" t="e">
        <f>P13/Data!$A$53</f>
        <v>#DIV/0!</v>
      </c>
      <c r="S13" s="63"/>
      <c r="T13" s="67">
        <f>Data!D69</f>
        <v>0</v>
      </c>
      <c r="U13" s="68"/>
      <c r="V13" s="69" t="e">
        <f>Data!D69/Data!$A$65</f>
        <v>#DIV/0!</v>
      </c>
      <c r="W13" s="63"/>
      <c r="X13" s="63">
        <f>Data!D70</f>
        <v>0</v>
      </c>
      <c r="Y13" s="68"/>
      <c r="Z13" s="69" t="e">
        <f>Data!D70/Data!$A$65</f>
        <v>#DIV/0!</v>
      </c>
      <c r="AA13" s="63"/>
      <c r="AB13" s="63">
        <f>Data!D71</f>
        <v>0</v>
      </c>
      <c r="AC13" s="68"/>
      <c r="AD13" s="70" t="e">
        <f>Data!D71/Data!$A$65</f>
        <v>#DIV/0!</v>
      </c>
      <c r="AE13" s="71"/>
      <c r="AF13" s="67">
        <f>Data!D81</f>
        <v>0</v>
      </c>
      <c r="AG13" s="68"/>
      <c r="AH13" s="69">
        <f>Data!D91</f>
        <v>0</v>
      </c>
      <c r="AI13" s="63"/>
      <c r="AJ13" s="63">
        <f>Data!D82</f>
        <v>15</v>
      </c>
      <c r="AK13" s="68"/>
      <c r="AL13" s="69">
        <f>Data!D92</f>
        <v>7.0000000000000007E-2</v>
      </c>
      <c r="AM13" s="63"/>
      <c r="AN13" s="63">
        <f>Data!D83</f>
        <v>208</v>
      </c>
      <c r="AO13" s="68"/>
      <c r="AP13" s="69">
        <f>Data!D93</f>
        <v>0.93</v>
      </c>
    </row>
    <row r="14" spans="1:42" s="15" customFormat="1" ht="33.75" customHeight="1" x14ac:dyDescent="0.25">
      <c r="A14" s="65" t="s">
        <v>15</v>
      </c>
      <c r="B14" s="189" t="s">
        <v>99</v>
      </c>
      <c r="C14" s="189"/>
      <c r="D14" s="189"/>
      <c r="E14" s="189"/>
      <c r="F14" s="189"/>
      <c r="G14" s="66"/>
      <c r="H14" s="67">
        <f>Data!E57</f>
        <v>0</v>
      </c>
      <c r="I14" s="68"/>
      <c r="J14" s="69" t="e">
        <f>H14/Data!$A$53</f>
        <v>#DIV/0!</v>
      </c>
      <c r="K14" s="63"/>
      <c r="L14" s="63">
        <f>Data!E58</f>
        <v>0</v>
      </c>
      <c r="M14" s="68"/>
      <c r="N14" s="69" t="e">
        <f>L14/Data!$A$53</f>
        <v>#DIV/0!</v>
      </c>
      <c r="O14" s="63"/>
      <c r="P14" s="63">
        <f>Data!E59</f>
        <v>0</v>
      </c>
      <c r="Q14" s="68"/>
      <c r="R14" s="69" t="e">
        <f>P14/Data!$A$53</f>
        <v>#DIV/0!</v>
      </c>
      <c r="S14" s="63"/>
      <c r="T14" s="67">
        <f>Data!E69</f>
        <v>0</v>
      </c>
      <c r="U14" s="68"/>
      <c r="V14" s="69" t="e">
        <f>Data!E69/Data!$A$65</f>
        <v>#DIV/0!</v>
      </c>
      <c r="W14" s="63"/>
      <c r="X14" s="63">
        <f>Data!E70</f>
        <v>0</v>
      </c>
      <c r="Y14" s="68"/>
      <c r="Z14" s="69" t="e">
        <f>Data!E70/Data!$A$65</f>
        <v>#DIV/0!</v>
      </c>
      <c r="AA14" s="63"/>
      <c r="AB14" s="63">
        <f>Data!E71</f>
        <v>0</v>
      </c>
      <c r="AC14" s="68"/>
      <c r="AD14" s="70" t="e">
        <f>Data!E71/Data!$A$65</f>
        <v>#DIV/0!</v>
      </c>
      <c r="AE14" s="71"/>
      <c r="AF14" s="67">
        <f>Data!E81</f>
        <v>10</v>
      </c>
      <c r="AG14" s="68"/>
      <c r="AH14" s="69">
        <f>Data!E91</f>
        <v>0.04</v>
      </c>
      <c r="AI14" s="63"/>
      <c r="AJ14" s="63">
        <f>Data!E82</f>
        <v>21</v>
      </c>
      <c r="AK14" s="68"/>
      <c r="AL14" s="69">
        <f>Data!E92</f>
        <v>0.09</v>
      </c>
      <c r="AM14" s="63"/>
      <c r="AN14" s="63">
        <f>Data!E83</f>
        <v>192</v>
      </c>
      <c r="AO14" s="68"/>
      <c r="AP14" s="69">
        <f>Data!E93</f>
        <v>0.86</v>
      </c>
    </row>
    <row r="15" spans="1:42" s="15" customFormat="1" ht="45.75" customHeight="1" x14ac:dyDescent="0.25">
      <c r="A15" s="65" t="s">
        <v>16</v>
      </c>
      <c r="B15" s="189" t="s">
        <v>100</v>
      </c>
      <c r="C15" s="189"/>
      <c r="D15" s="189"/>
      <c r="E15" s="189"/>
      <c r="F15" s="189"/>
      <c r="G15" s="66"/>
      <c r="H15" s="63">
        <f>Data!F57</f>
        <v>0</v>
      </c>
      <c r="I15" s="63"/>
      <c r="J15" s="69" t="e">
        <f>H15/Data!$A$53</f>
        <v>#DIV/0!</v>
      </c>
      <c r="K15" s="63"/>
      <c r="L15" s="63">
        <f>Data!F58</f>
        <v>0</v>
      </c>
      <c r="M15" s="63"/>
      <c r="N15" s="69" t="e">
        <f>L15/Data!$A$53</f>
        <v>#DIV/0!</v>
      </c>
      <c r="O15" s="63"/>
      <c r="P15" s="63">
        <f>Data!F59</f>
        <v>0</v>
      </c>
      <c r="Q15" s="63"/>
      <c r="R15" s="69" t="e">
        <f>P15/Data!$A$53</f>
        <v>#DIV/0!</v>
      </c>
      <c r="S15" s="63"/>
      <c r="T15" s="63">
        <f>Data!F69</f>
        <v>0</v>
      </c>
      <c r="U15" s="63"/>
      <c r="V15" s="69" t="e">
        <f>Data!F69/Data!$A$65</f>
        <v>#DIV/0!</v>
      </c>
      <c r="W15" s="63"/>
      <c r="X15" s="63">
        <f>Data!F70</f>
        <v>0</v>
      </c>
      <c r="Y15" s="63"/>
      <c r="Z15" s="69" t="e">
        <f>Data!F70/Data!$A$65</f>
        <v>#DIV/0!</v>
      </c>
      <c r="AA15" s="63"/>
      <c r="AB15" s="63">
        <f>Data!F71</f>
        <v>0</v>
      </c>
      <c r="AC15" s="63"/>
      <c r="AD15" s="70" t="e">
        <f>Data!F71/Data!$A$65</f>
        <v>#DIV/0!</v>
      </c>
      <c r="AE15" s="71"/>
      <c r="AF15" s="63">
        <f>Data!F81</f>
        <v>9</v>
      </c>
      <c r="AG15" s="63"/>
      <c r="AH15" s="69">
        <f>Data!F91</f>
        <v>7.0000000000000007E-2</v>
      </c>
      <c r="AI15" s="63"/>
      <c r="AJ15" s="63">
        <f>Data!F82</f>
        <v>23</v>
      </c>
      <c r="AK15" s="63"/>
      <c r="AL15" s="69">
        <f>Data!F92</f>
        <v>0.16</v>
      </c>
      <c r="AM15" s="63"/>
      <c r="AN15" s="63">
        <f>Data!F83</f>
        <v>189</v>
      </c>
      <c r="AO15" s="63"/>
      <c r="AP15" s="69">
        <f>Data!F93</f>
        <v>0.77</v>
      </c>
    </row>
    <row r="16" spans="1:42" s="15" customFormat="1" ht="78.75" customHeight="1" x14ac:dyDescent="0.25">
      <c r="A16" s="65" t="s">
        <v>17</v>
      </c>
      <c r="B16" s="189" t="s">
        <v>101</v>
      </c>
      <c r="C16" s="189"/>
      <c r="D16" s="189"/>
      <c r="E16" s="189"/>
      <c r="F16" s="189"/>
      <c r="G16" s="66"/>
      <c r="H16" s="63">
        <f>Data!G57</f>
        <v>0</v>
      </c>
      <c r="I16" s="63"/>
      <c r="J16" s="69" t="e">
        <f>H16/Data!$A$53</f>
        <v>#DIV/0!</v>
      </c>
      <c r="K16" s="63"/>
      <c r="L16" s="63">
        <f>Data!G58</f>
        <v>0</v>
      </c>
      <c r="M16" s="63"/>
      <c r="N16" s="69" t="e">
        <f>L16/Data!$A$53</f>
        <v>#DIV/0!</v>
      </c>
      <c r="O16" s="63"/>
      <c r="P16" s="63">
        <f>Data!G59</f>
        <v>0</v>
      </c>
      <c r="Q16" s="63"/>
      <c r="R16" s="69" t="e">
        <f>P16/Data!$A$53</f>
        <v>#DIV/0!</v>
      </c>
      <c r="S16" s="63"/>
      <c r="T16" s="63">
        <f>Data!G69</f>
        <v>0</v>
      </c>
      <c r="U16" s="63"/>
      <c r="V16" s="69" t="e">
        <f>Data!G69/Data!$A$65</f>
        <v>#DIV/0!</v>
      </c>
      <c r="W16" s="63"/>
      <c r="X16" s="63">
        <f>Data!G70</f>
        <v>0</v>
      </c>
      <c r="Y16" s="63"/>
      <c r="Z16" s="69" t="e">
        <f>Data!G70/Data!$A$65</f>
        <v>#DIV/0!</v>
      </c>
      <c r="AA16" s="63"/>
      <c r="AB16" s="63">
        <f>Data!G71</f>
        <v>0</v>
      </c>
      <c r="AC16" s="63"/>
      <c r="AD16" s="70" t="e">
        <f>Data!G71/Data!$A$65</f>
        <v>#DIV/0!</v>
      </c>
      <c r="AE16" s="71"/>
      <c r="AF16" s="63">
        <f>Data!G81</f>
        <v>15</v>
      </c>
      <c r="AG16" s="63"/>
      <c r="AH16" s="72">
        <f>Data!G91</f>
        <v>0.08</v>
      </c>
      <c r="AI16" s="63"/>
      <c r="AJ16" s="63">
        <f>Data!G82</f>
        <v>36</v>
      </c>
      <c r="AK16" s="63"/>
      <c r="AL16" s="72">
        <f>Data!G92</f>
        <v>0.18</v>
      </c>
      <c r="AM16" s="63"/>
      <c r="AN16" s="63">
        <f>Data!G83</f>
        <v>169</v>
      </c>
      <c r="AO16" s="63"/>
      <c r="AP16" s="72">
        <f>Data!G93</f>
        <v>0.74</v>
      </c>
    </row>
    <row r="17" spans="1:42" s="15" customFormat="1" ht="31.5" customHeight="1" x14ac:dyDescent="0.25">
      <c r="A17" s="65" t="s">
        <v>18</v>
      </c>
      <c r="B17" s="189" t="s">
        <v>102</v>
      </c>
      <c r="C17" s="189"/>
      <c r="D17" s="189"/>
      <c r="E17" s="189"/>
      <c r="F17" s="189"/>
      <c r="G17" s="66"/>
      <c r="H17" s="63">
        <f>Data!H57</f>
        <v>0</v>
      </c>
      <c r="I17" s="63"/>
      <c r="J17" s="69" t="e">
        <f>H17/Data!$A$53</f>
        <v>#DIV/0!</v>
      </c>
      <c r="K17" s="63"/>
      <c r="L17" s="63">
        <f>Data!H58</f>
        <v>0</v>
      </c>
      <c r="M17" s="63"/>
      <c r="N17" s="69" t="e">
        <f>L17/Data!$A$53</f>
        <v>#DIV/0!</v>
      </c>
      <c r="O17" s="63"/>
      <c r="P17" s="63">
        <f>Data!H59</f>
        <v>0</v>
      </c>
      <c r="Q17" s="63"/>
      <c r="R17" s="69" t="e">
        <f>P17/Data!$A$53</f>
        <v>#DIV/0!</v>
      </c>
      <c r="S17" s="63"/>
      <c r="T17" s="63">
        <f>Data!H69</f>
        <v>0</v>
      </c>
      <c r="U17" s="63"/>
      <c r="V17" s="69" t="e">
        <f>Data!H69/Data!$A$65</f>
        <v>#DIV/0!</v>
      </c>
      <c r="W17" s="63"/>
      <c r="X17" s="63">
        <f>Data!H70</f>
        <v>0</v>
      </c>
      <c r="Y17" s="63"/>
      <c r="Z17" s="69" t="e">
        <f>Data!H70/Data!$A$65</f>
        <v>#DIV/0!</v>
      </c>
      <c r="AA17" s="63"/>
      <c r="AB17" s="63">
        <f>Data!H71</f>
        <v>0</v>
      </c>
      <c r="AC17" s="63"/>
      <c r="AD17" s="70" t="e">
        <f>Data!H71/Data!$A$65</f>
        <v>#DIV/0!</v>
      </c>
      <c r="AE17" s="71"/>
      <c r="AF17" s="63">
        <f>Data!H81</f>
        <v>18</v>
      </c>
      <c r="AG17" s="63"/>
      <c r="AH17" s="72">
        <f>Data!H91</f>
        <v>5.2999999999999999E-2</v>
      </c>
      <c r="AI17" s="63"/>
      <c r="AJ17" s="63">
        <f>Data!H82</f>
        <v>39</v>
      </c>
      <c r="AK17" s="63"/>
      <c r="AL17" s="72">
        <f>Data!H92</f>
        <v>0.33</v>
      </c>
      <c r="AM17" s="63"/>
      <c r="AN17" s="63">
        <f>Data!H83</f>
        <v>165</v>
      </c>
      <c r="AO17" s="63"/>
      <c r="AP17" s="72">
        <f>Data!H93</f>
        <v>0.62</v>
      </c>
    </row>
    <row r="18" spans="1:42" s="15" customFormat="1" ht="38.25" customHeight="1" x14ac:dyDescent="0.25">
      <c r="A18" s="65" t="s">
        <v>103</v>
      </c>
      <c r="B18" s="189" t="s">
        <v>108</v>
      </c>
      <c r="C18" s="189"/>
      <c r="D18" s="189"/>
      <c r="E18" s="189"/>
      <c r="F18" s="189"/>
      <c r="G18" s="66"/>
      <c r="H18" s="63">
        <f>Data!I57</f>
        <v>0</v>
      </c>
      <c r="I18" s="63"/>
      <c r="J18" s="69" t="e">
        <f>H18/Data!$A$53</f>
        <v>#DIV/0!</v>
      </c>
      <c r="K18" s="63"/>
      <c r="L18" s="63">
        <f>Data!I58</f>
        <v>0</v>
      </c>
      <c r="M18" s="63"/>
      <c r="N18" s="69" t="e">
        <f>L18/Data!$A$53</f>
        <v>#DIV/0!</v>
      </c>
      <c r="O18" s="63"/>
      <c r="P18" s="63">
        <f>Data!I59</f>
        <v>0</v>
      </c>
      <c r="Q18" s="63"/>
      <c r="R18" s="69" t="e">
        <f>P18/Data!$A$53</f>
        <v>#DIV/0!</v>
      </c>
      <c r="S18" s="63"/>
      <c r="T18" s="63">
        <f>Data!I69</f>
        <v>0</v>
      </c>
      <c r="U18" s="63"/>
      <c r="V18" s="69" t="e">
        <f>Data!I69/Data!$A$65</f>
        <v>#DIV/0!</v>
      </c>
      <c r="W18" s="63"/>
      <c r="X18" s="63">
        <f>Data!I70</f>
        <v>0</v>
      </c>
      <c r="Y18" s="63"/>
      <c r="Z18" s="69" t="e">
        <f>Data!I70/Data!$A$65</f>
        <v>#DIV/0!</v>
      </c>
      <c r="AA18" s="63"/>
      <c r="AB18" s="63">
        <f>Data!I71</f>
        <v>0</v>
      </c>
      <c r="AC18" s="63"/>
      <c r="AD18" s="70" t="e">
        <f>Data!I71/Data!$A$65</f>
        <v>#DIV/0!</v>
      </c>
      <c r="AE18" s="71"/>
      <c r="AF18" s="63">
        <f>Data!I81</f>
        <v>12</v>
      </c>
      <c r="AG18" s="63"/>
      <c r="AH18" s="72">
        <f>Data!I91</f>
        <v>5.2999999999999999E-2</v>
      </c>
      <c r="AI18" s="63"/>
      <c r="AJ18" s="63">
        <f>Data!I82</f>
        <v>72</v>
      </c>
      <c r="AK18" s="63"/>
      <c r="AL18" s="72">
        <f>Data!I92</f>
        <v>0.35199999999999998</v>
      </c>
      <c r="AM18" s="63"/>
      <c r="AN18" s="63">
        <f>Data!I83</f>
        <v>137</v>
      </c>
      <c r="AO18" s="63"/>
      <c r="AP18" s="72">
        <f>Data!I93</f>
        <v>0.59499999999999997</v>
      </c>
    </row>
    <row r="19" spans="1:42" s="15" customFormat="1" ht="46.5" customHeight="1" x14ac:dyDescent="0.25">
      <c r="A19" s="65" t="s">
        <v>104</v>
      </c>
      <c r="B19" s="189" t="s">
        <v>109</v>
      </c>
      <c r="C19" s="189"/>
      <c r="D19" s="189"/>
      <c r="E19" s="189"/>
      <c r="F19" s="189"/>
      <c r="G19" s="66"/>
      <c r="H19" s="63">
        <f>Data!J57</f>
        <v>0</v>
      </c>
      <c r="I19" s="63"/>
      <c r="J19" s="69" t="e">
        <f>H19/Data!$A$53</f>
        <v>#DIV/0!</v>
      </c>
      <c r="K19" s="63"/>
      <c r="L19" s="63">
        <f>Data!J58</f>
        <v>0</v>
      </c>
      <c r="M19" s="63"/>
      <c r="N19" s="69" t="e">
        <f>L19/Data!$A$53</f>
        <v>#DIV/0!</v>
      </c>
      <c r="O19" s="63"/>
      <c r="P19" s="63">
        <f>Data!J59</f>
        <v>0</v>
      </c>
      <c r="Q19" s="63"/>
      <c r="R19" s="69" t="e">
        <f>P19/Data!$A$53</f>
        <v>#DIV/0!</v>
      </c>
      <c r="S19" s="63"/>
      <c r="T19" s="63">
        <f>Data!J69</f>
        <v>0</v>
      </c>
      <c r="U19" s="63"/>
      <c r="V19" s="69" t="e">
        <f>Data!J69/Data!$A$65</f>
        <v>#DIV/0!</v>
      </c>
      <c r="W19" s="63"/>
      <c r="X19" s="63">
        <f>Data!J70</f>
        <v>0</v>
      </c>
      <c r="Y19" s="63"/>
      <c r="Z19" s="69" t="e">
        <f>Data!J70/Data!$A$65</f>
        <v>#DIV/0!</v>
      </c>
      <c r="AA19" s="63"/>
      <c r="AB19" s="63">
        <f>Data!J71</f>
        <v>0</v>
      </c>
      <c r="AC19" s="63"/>
      <c r="AD19" s="70" t="e">
        <f>Data!J71/Data!$A$65</f>
        <v>#DIV/0!</v>
      </c>
      <c r="AE19" s="71"/>
      <c r="AF19" s="63">
        <f>Data!J81</f>
        <v>9</v>
      </c>
      <c r="AG19" s="63"/>
      <c r="AH19" s="72">
        <f>Data!J91</f>
        <v>3.7999999999999999E-2</v>
      </c>
      <c r="AI19" s="63"/>
      <c r="AJ19" s="63">
        <f>Data!J82</f>
        <v>29</v>
      </c>
      <c r="AK19" s="63"/>
      <c r="AL19" s="72">
        <f>Data!J92</f>
        <v>0.13700000000000001</v>
      </c>
      <c r="AM19" s="63"/>
      <c r="AN19" s="63">
        <f>Data!J83</f>
        <v>182</v>
      </c>
      <c r="AO19" s="63"/>
      <c r="AP19" s="72">
        <f>Data!J93</f>
        <v>0.82799999999999996</v>
      </c>
    </row>
    <row r="20" spans="1:42" s="15" customFormat="1" ht="17.25" customHeight="1" x14ac:dyDescent="0.25">
      <c r="A20" s="65" t="s">
        <v>105</v>
      </c>
      <c r="B20" s="189" t="s">
        <v>110</v>
      </c>
      <c r="C20" s="189"/>
      <c r="D20" s="189"/>
      <c r="E20" s="189"/>
      <c r="F20" s="189"/>
      <c r="G20" s="66"/>
      <c r="H20" s="63">
        <f>Data!K57</f>
        <v>0</v>
      </c>
      <c r="I20" s="63"/>
      <c r="J20" s="69" t="e">
        <f>H20/Data!$A$53</f>
        <v>#DIV/0!</v>
      </c>
      <c r="K20" s="63"/>
      <c r="L20" s="63">
        <f>Data!K58</f>
        <v>0</v>
      </c>
      <c r="M20" s="63"/>
      <c r="N20" s="69" t="e">
        <f>L20/Data!$A$53</f>
        <v>#DIV/0!</v>
      </c>
      <c r="O20" s="63"/>
      <c r="P20" s="63">
        <f>Data!K59</f>
        <v>0</v>
      </c>
      <c r="Q20" s="63"/>
      <c r="R20" s="69" t="e">
        <f>P20/Data!$A$53</f>
        <v>#DIV/0!</v>
      </c>
      <c r="S20" s="63"/>
      <c r="T20" s="63">
        <f>Data!K69</f>
        <v>0</v>
      </c>
      <c r="U20" s="63"/>
      <c r="V20" s="69" t="e">
        <f>Data!K69/Data!$A$65</f>
        <v>#DIV/0!</v>
      </c>
      <c r="W20" s="63"/>
      <c r="X20" s="63">
        <f>Data!K70</f>
        <v>0</v>
      </c>
      <c r="Y20" s="63"/>
      <c r="Z20" s="69" t="e">
        <f>Data!K70/Data!$A$65</f>
        <v>#DIV/0!</v>
      </c>
      <c r="AA20" s="63"/>
      <c r="AB20" s="63">
        <f>Data!K71</f>
        <v>0</v>
      </c>
      <c r="AC20" s="63"/>
      <c r="AD20" s="70" t="e">
        <f>Data!K71/Data!$A$65</f>
        <v>#DIV/0!</v>
      </c>
      <c r="AE20" s="71"/>
      <c r="AF20" s="63">
        <f>Data!K81</f>
        <v>7</v>
      </c>
      <c r="AG20" s="63"/>
      <c r="AH20" s="72">
        <f>Data!K91</f>
        <v>0.03</v>
      </c>
      <c r="AI20" s="63"/>
      <c r="AJ20" s="63">
        <f>Data!K82</f>
        <v>27</v>
      </c>
      <c r="AK20" s="63"/>
      <c r="AL20" s="72">
        <f>Data!K92</f>
        <v>0.12</v>
      </c>
      <c r="AM20" s="63"/>
      <c r="AN20" s="63">
        <f>Data!K83</f>
        <v>188</v>
      </c>
      <c r="AO20" s="63"/>
      <c r="AP20" s="72">
        <f>Data!K93</f>
        <v>0.85</v>
      </c>
    </row>
    <row r="21" spans="1:42" s="15" customFormat="1" ht="30" customHeight="1" x14ac:dyDescent="0.25">
      <c r="A21" s="65" t="s">
        <v>106</v>
      </c>
      <c r="B21" s="189" t="s">
        <v>111</v>
      </c>
      <c r="C21" s="189"/>
      <c r="D21" s="189"/>
      <c r="E21" s="189"/>
      <c r="F21" s="189"/>
      <c r="G21" s="66"/>
      <c r="H21" s="63">
        <f>Data!L57</f>
        <v>0</v>
      </c>
      <c r="I21" s="63"/>
      <c r="J21" s="69" t="e">
        <f>H21/Data!$A$53</f>
        <v>#DIV/0!</v>
      </c>
      <c r="K21" s="63"/>
      <c r="L21" s="63">
        <f>Data!L58</f>
        <v>0</v>
      </c>
      <c r="M21" s="63"/>
      <c r="N21" s="69" t="e">
        <f>L21/Data!$A$53</f>
        <v>#DIV/0!</v>
      </c>
      <c r="O21" s="63"/>
      <c r="P21" s="63">
        <f>Data!L59</f>
        <v>0</v>
      </c>
      <c r="Q21" s="63"/>
      <c r="R21" s="69" t="e">
        <f>P21/Data!$A$53</f>
        <v>#DIV/0!</v>
      </c>
      <c r="S21" s="63"/>
      <c r="T21" s="63">
        <f>Data!L69</f>
        <v>0</v>
      </c>
      <c r="U21" s="63"/>
      <c r="V21" s="69" t="e">
        <f>Data!L69/Data!$A$65</f>
        <v>#DIV/0!</v>
      </c>
      <c r="W21" s="63"/>
      <c r="X21" s="63">
        <f>Data!L70</f>
        <v>0</v>
      </c>
      <c r="Y21" s="63"/>
      <c r="Z21" s="69" t="e">
        <f>Data!L70/Data!$A$65</f>
        <v>#DIV/0!</v>
      </c>
      <c r="AA21" s="63"/>
      <c r="AB21" s="63">
        <f>Data!L71</f>
        <v>0</v>
      </c>
      <c r="AC21" s="63"/>
      <c r="AD21" s="70" t="e">
        <f>Data!L71/Data!$A$65</f>
        <v>#DIV/0!</v>
      </c>
      <c r="AE21" s="71"/>
      <c r="AF21" s="63">
        <f>Data!L81</f>
        <v>6</v>
      </c>
      <c r="AG21" s="63"/>
      <c r="AH21" s="72">
        <f>Data!L91</f>
        <v>0.03</v>
      </c>
      <c r="AI21" s="63"/>
      <c r="AJ21" s="63">
        <f xml:space="preserve"> Data!L82</f>
        <v>25</v>
      </c>
      <c r="AK21" s="63"/>
      <c r="AL21" s="72">
        <f>Data!L92</f>
        <v>0.11</v>
      </c>
      <c r="AM21" s="63"/>
      <c r="AN21" s="63">
        <f>Data!L83</f>
        <v>191</v>
      </c>
      <c r="AO21" s="63"/>
      <c r="AP21" s="72">
        <f>Data!L93</f>
        <v>0.86</v>
      </c>
    </row>
    <row r="22" spans="1:42" s="15" customFormat="1" ht="51.75" customHeight="1" x14ac:dyDescent="0.25">
      <c r="A22" s="73" t="s">
        <v>107</v>
      </c>
      <c r="B22" s="190" t="s">
        <v>112</v>
      </c>
      <c r="C22" s="190"/>
      <c r="D22" s="190"/>
      <c r="E22" s="190"/>
      <c r="F22" s="190"/>
      <c r="G22" s="73"/>
      <c r="H22" s="75">
        <f>Data!M57</f>
        <v>0</v>
      </c>
      <c r="I22" s="75"/>
      <c r="J22" s="76" t="e">
        <f>H22/Data!$A$53</f>
        <v>#DIV/0!</v>
      </c>
      <c r="K22" s="75"/>
      <c r="L22" s="75">
        <f>Data!M58</f>
        <v>0</v>
      </c>
      <c r="M22" s="75"/>
      <c r="N22" s="76" t="e">
        <f>L22/Data!$A$53</f>
        <v>#DIV/0!</v>
      </c>
      <c r="O22" s="75"/>
      <c r="P22" s="75">
        <f>Data!M59</f>
        <v>0</v>
      </c>
      <c r="Q22" s="75"/>
      <c r="R22" s="76" t="e">
        <f>P22/Data!$A$53</f>
        <v>#DIV/0!</v>
      </c>
      <c r="S22" s="75"/>
      <c r="T22" s="75">
        <f>Data!M69</f>
        <v>0</v>
      </c>
      <c r="U22" s="75"/>
      <c r="V22" s="76" t="e">
        <f>Data!M69/Data!$A$65</f>
        <v>#DIV/0!</v>
      </c>
      <c r="W22" s="75"/>
      <c r="X22" s="75">
        <f>Data!M70</f>
        <v>0</v>
      </c>
      <c r="Y22" s="75"/>
      <c r="Z22" s="76" t="e">
        <f>Data!M70/Data!$A$65</f>
        <v>#DIV/0!</v>
      </c>
      <c r="AA22" s="75"/>
      <c r="AB22" s="75">
        <f>Data!M71</f>
        <v>0</v>
      </c>
      <c r="AC22" s="75"/>
      <c r="AD22" s="77" t="e">
        <f>Data!M71/Data!$A$65</f>
        <v>#DIV/0!</v>
      </c>
      <c r="AE22" s="78"/>
      <c r="AF22" s="75">
        <f>Data!M81</f>
        <v>41</v>
      </c>
      <c r="AG22" s="75"/>
      <c r="AH22" s="79">
        <f>Data!M91</f>
        <v>0.18</v>
      </c>
      <c r="AI22" s="75"/>
      <c r="AJ22" s="75">
        <f>Data!M82</f>
        <v>61</v>
      </c>
      <c r="AK22" s="75"/>
      <c r="AL22" s="79">
        <f>Data!M92</f>
        <v>0.27</v>
      </c>
      <c r="AM22" s="75"/>
      <c r="AN22" s="75">
        <f>Data!M83</f>
        <v>120</v>
      </c>
      <c r="AO22" s="75"/>
      <c r="AP22" s="79">
        <f>Data!M93</f>
        <v>0.54</v>
      </c>
    </row>
    <row r="23" spans="1:42" x14ac:dyDescent="0.25">
      <c r="A23" s="3"/>
    </row>
  </sheetData>
  <mergeCells count="28">
    <mergeCell ref="A1:AP1"/>
    <mergeCell ref="A2:AP2"/>
    <mergeCell ref="A3:AP3"/>
    <mergeCell ref="B12:F12"/>
    <mergeCell ref="AF8:AP8"/>
    <mergeCell ref="AF9:AH9"/>
    <mergeCell ref="AJ9:AL9"/>
    <mergeCell ref="AN9:AP9"/>
    <mergeCell ref="H8:R8"/>
    <mergeCell ref="T8:AD8"/>
    <mergeCell ref="X9:Z9"/>
    <mergeCell ref="AB9:AD9"/>
    <mergeCell ref="H7:AD7"/>
    <mergeCell ref="H9:J9"/>
    <mergeCell ref="L9:N9"/>
    <mergeCell ref="P9:R9"/>
    <mergeCell ref="B19:F19"/>
    <mergeCell ref="B20:F20"/>
    <mergeCell ref="B21:F21"/>
    <mergeCell ref="B22:F22"/>
    <mergeCell ref="AF7:AP7"/>
    <mergeCell ref="B13:F13"/>
    <mergeCell ref="T9:V9"/>
    <mergeCell ref="B14:F14"/>
    <mergeCell ref="B15:F15"/>
    <mergeCell ref="B16:F16"/>
    <mergeCell ref="B17:F17"/>
    <mergeCell ref="B18:F18"/>
  </mergeCells>
  <pageMargins left="0.7" right="0.7" top="0.75" bottom="0.75" header="0.3" footer="0.3"/>
  <pageSetup scale="55" orientation="landscape" r:id="rId1"/>
  <headerFooter>
    <oddFooter>&amp;CEvaluator Survey Results - Students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4CB6B-FE6E-4182-8C52-20033CA1EA38}">
  <dimension ref="A1:AL15"/>
  <sheetViews>
    <sheetView view="pageLayout" zoomScaleNormal="100" workbookViewId="0">
      <selection activeCell="Z7" sqref="Z7"/>
    </sheetView>
  </sheetViews>
  <sheetFormatPr defaultRowHeight="15" x14ac:dyDescent="0.25"/>
  <cols>
    <col min="1" max="1" width="3.28515625" style="7" customWidth="1"/>
    <col min="2" max="2" width="7.140625" style="7" customWidth="1"/>
    <col min="3" max="3" width="1.140625" style="7" customWidth="1"/>
    <col min="4" max="4" width="7.140625" style="7" customWidth="1"/>
    <col min="5" max="5" width="1.140625" style="7" customWidth="1"/>
    <col min="6" max="6" width="7.140625" style="7" customWidth="1"/>
    <col min="7" max="7" width="1.140625" style="8" customWidth="1"/>
    <col min="8" max="8" width="6.7109375" style="8" customWidth="1"/>
    <col min="9" max="9" width="1.28515625" style="8" customWidth="1"/>
    <col min="10" max="10" width="6.7109375" style="8" customWidth="1"/>
    <col min="11" max="11" width="1.28515625" style="8" customWidth="1"/>
    <col min="12" max="12" width="6.7109375" style="8" customWidth="1"/>
    <col min="13" max="13" width="1.28515625" style="8" customWidth="1"/>
    <col min="14" max="14" width="6.7109375" style="8" customWidth="1"/>
    <col min="15" max="15" width="1.28515625" style="8" customWidth="1"/>
    <col min="16" max="16" width="6.7109375" style="8" customWidth="1"/>
    <col min="17" max="17" width="1.28515625" style="8" customWidth="1"/>
    <col min="18" max="18" width="6.7109375" style="8" customWidth="1"/>
    <col min="19" max="19" width="1.140625" style="8" customWidth="1"/>
    <col min="20" max="20" width="6.7109375" style="8" customWidth="1"/>
    <col min="21" max="21" width="1.140625" style="8" customWidth="1"/>
    <col min="22" max="22" width="6.7109375" style="8" customWidth="1"/>
    <col min="23" max="23" width="1.140625" style="8" customWidth="1"/>
    <col min="24" max="24" width="6.7109375" style="10" customWidth="1"/>
    <col min="25" max="25" width="1.140625" style="10" customWidth="1"/>
    <col min="26" max="26" width="6.7109375" style="7" customWidth="1"/>
    <col min="27" max="27" width="1.140625" style="7" customWidth="1"/>
    <col min="28" max="28" width="6.7109375" style="7" customWidth="1"/>
    <col min="29" max="29" width="1" style="7" customWidth="1"/>
    <col min="30" max="30" width="6.7109375" style="7" customWidth="1"/>
    <col min="31" max="31" width="1" style="7" customWidth="1"/>
    <col min="32" max="32" width="9.140625" style="7" customWidth="1"/>
    <col min="33" max="33" width="1" style="7" customWidth="1"/>
    <col min="34" max="34" width="9.140625" style="7" customWidth="1"/>
    <col min="35" max="35" width="1" style="7" customWidth="1"/>
    <col min="36" max="36" width="8.7109375" style="7" customWidth="1"/>
    <col min="37" max="37" width="1" style="7" customWidth="1"/>
    <col min="38" max="38" width="8.7109375" style="7" customWidth="1"/>
    <col min="39" max="39" width="1" style="7" customWidth="1"/>
    <col min="40" max="40" width="5.85546875" style="7" customWidth="1"/>
    <col min="41" max="41" width="1" style="7" customWidth="1"/>
    <col min="42" max="42" width="5.85546875" style="7" customWidth="1"/>
    <col min="43" max="16384" width="9.140625" style="7"/>
  </cols>
  <sheetData>
    <row r="1" spans="1:38" ht="15.75" x14ac:dyDescent="0.25">
      <c r="A1" s="11" t="s">
        <v>232</v>
      </c>
      <c r="B1" s="16"/>
      <c r="C1" s="16"/>
      <c r="D1" s="16"/>
      <c r="E1" s="16"/>
      <c r="F1" s="16"/>
      <c r="G1" s="14"/>
      <c r="H1" s="13"/>
      <c r="I1" s="13"/>
      <c r="J1" s="16"/>
      <c r="K1" s="14"/>
      <c r="L1" s="13"/>
      <c r="M1" s="13"/>
      <c r="N1" s="16"/>
      <c r="O1" s="14"/>
      <c r="P1" s="13"/>
      <c r="Q1" s="13"/>
      <c r="R1" s="16"/>
      <c r="S1" s="14"/>
      <c r="T1" s="16"/>
      <c r="U1" s="17"/>
      <c r="V1" s="17"/>
      <c r="W1" s="17"/>
      <c r="X1" s="17"/>
      <c r="Y1" s="7"/>
    </row>
    <row r="2" spans="1:38" ht="15.75" x14ac:dyDescent="0.25">
      <c r="A2" s="41" t="s">
        <v>121</v>
      </c>
      <c r="B2" s="62"/>
      <c r="C2" s="62"/>
      <c r="D2" s="62"/>
      <c r="E2" s="62"/>
      <c r="F2" s="62"/>
      <c r="G2" s="80"/>
      <c r="H2" s="62"/>
      <c r="I2" s="62"/>
      <c r="J2" s="62"/>
      <c r="K2" s="80"/>
      <c r="L2" s="62"/>
      <c r="M2" s="62"/>
      <c r="N2" s="62"/>
      <c r="O2" s="80"/>
      <c r="P2" s="62"/>
      <c r="Q2" s="62"/>
      <c r="R2" s="62"/>
      <c r="S2" s="80"/>
      <c r="T2" s="62"/>
      <c r="U2" s="81"/>
      <c r="V2" s="81"/>
      <c r="W2" s="82"/>
      <c r="X2" s="82"/>
      <c r="Y2" s="42"/>
      <c r="Z2" s="42"/>
      <c r="AA2" s="42"/>
      <c r="AB2" s="42"/>
      <c r="AC2" s="42"/>
      <c r="AD2" s="42"/>
      <c r="AE2" s="42"/>
      <c r="AF2" s="42"/>
      <c r="AG2" s="42"/>
      <c r="AH2" s="42"/>
      <c r="AI2" s="42"/>
      <c r="AJ2" s="42"/>
      <c r="AK2" s="42"/>
      <c r="AL2" s="42"/>
    </row>
    <row r="3" spans="1:38" ht="15" customHeight="1" x14ac:dyDescent="0.25">
      <c r="A3" s="62"/>
      <c r="B3" s="62"/>
      <c r="C3" s="62"/>
      <c r="D3" s="62"/>
      <c r="E3" s="62"/>
      <c r="F3" s="62"/>
      <c r="G3" s="80"/>
      <c r="H3" s="196" t="s">
        <v>9</v>
      </c>
      <c r="I3" s="196"/>
      <c r="J3" s="196"/>
      <c r="K3" s="196"/>
      <c r="L3" s="196"/>
      <c r="M3" s="196"/>
      <c r="N3" s="196"/>
      <c r="O3" s="196"/>
      <c r="P3" s="196"/>
      <c r="Q3" s="196"/>
      <c r="R3" s="196"/>
      <c r="S3" s="196"/>
      <c r="T3" s="196"/>
      <c r="U3" s="196"/>
      <c r="V3" s="196"/>
      <c r="W3" s="196"/>
      <c r="X3" s="196"/>
      <c r="Y3" s="196"/>
      <c r="Z3" s="196"/>
      <c r="AA3" s="196"/>
      <c r="AB3" s="196"/>
      <c r="AC3" s="196"/>
      <c r="AD3" s="196"/>
      <c r="AE3" s="83"/>
      <c r="AF3" s="200" t="s">
        <v>10</v>
      </c>
      <c r="AG3" s="196"/>
      <c r="AH3" s="201"/>
      <c r="AI3" s="84"/>
      <c r="AJ3" s="196" t="s">
        <v>26</v>
      </c>
      <c r="AK3" s="196"/>
      <c r="AL3" s="196"/>
    </row>
    <row r="4" spans="1:38" ht="65.25" customHeight="1" x14ac:dyDescent="0.25">
      <c r="A4" s="63"/>
      <c r="B4" s="63"/>
      <c r="C4" s="63"/>
      <c r="D4" s="63"/>
      <c r="E4" s="63"/>
      <c r="F4" s="63"/>
      <c r="G4" s="64"/>
      <c r="H4" s="202" t="s">
        <v>165</v>
      </c>
      <c r="I4" s="202"/>
      <c r="J4" s="202"/>
      <c r="K4" s="86"/>
      <c r="L4" s="202" t="s">
        <v>167</v>
      </c>
      <c r="M4" s="202"/>
      <c r="N4" s="202"/>
      <c r="O4" s="86"/>
      <c r="P4" s="202" t="s">
        <v>166</v>
      </c>
      <c r="Q4" s="202"/>
      <c r="R4" s="202"/>
      <c r="S4" s="86"/>
      <c r="T4" s="202" t="s">
        <v>168</v>
      </c>
      <c r="U4" s="202"/>
      <c r="V4" s="202"/>
      <c r="W4" s="85"/>
      <c r="X4" s="192" t="s">
        <v>169</v>
      </c>
      <c r="Y4" s="192"/>
      <c r="Z4" s="192"/>
      <c r="AA4" s="87"/>
      <c r="AB4" s="203" t="s">
        <v>193</v>
      </c>
      <c r="AC4" s="192"/>
      <c r="AD4" s="192"/>
      <c r="AE4" s="88"/>
      <c r="AF4" s="54" t="s">
        <v>113</v>
      </c>
      <c r="AG4" s="54"/>
      <c r="AH4" s="54" t="s">
        <v>114</v>
      </c>
      <c r="AI4" s="50"/>
      <c r="AJ4" s="51"/>
      <c r="AK4" s="51"/>
      <c r="AL4" s="51"/>
    </row>
    <row r="5" spans="1:38" ht="15" customHeight="1" x14ac:dyDescent="0.25">
      <c r="A5" s="89"/>
      <c r="B5" s="46"/>
      <c r="C5" s="46"/>
      <c r="D5" s="46"/>
      <c r="E5" s="46"/>
      <c r="F5" s="46"/>
      <c r="G5" s="48"/>
      <c r="H5" s="90" t="s">
        <v>11</v>
      </c>
      <c r="I5" s="90"/>
      <c r="J5" s="90" t="s">
        <v>12</v>
      </c>
      <c r="K5" s="91"/>
      <c r="L5" s="90" t="s">
        <v>11</v>
      </c>
      <c r="M5" s="90"/>
      <c r="N5" s="90" t="s">
        <v>12</v>
      </c>
      <c r="O5" s="91"/>
      <c r="P5" s="90" t="s">
        <v>11</v>
      </c>
      <c r="Q5" s="90"/>
      <c r="R5" s="90" t="s">
        <v>12</v>
      </c>
      <c r="S5" s="91"/>
      <c r="T5" s="90" t="s">
        <v>11</v>
      </c>
      <c r="U5" s="90"/>
      <c r="V5" s="90" t="s">
        <v>12</v>
      </c>
      <c r="W5" s="90"/>
      <c r="X5" s="90"/>
      <c r="Y5" s="90"/>
      <c r="Z5" s="90"/>
      <c r="AA5" s="91"/>
      <c r="AB5" s="92" t="s">
        <v>11</v>
      </c>
      <c r="AC5" s="90"/>
      <c r="AD5" s="90" t="s">
        <v>12</v>
      </c>
      <c r="AE5" s="93"/>
      <c r="AF5" s="94" t="s">
        <v>117</v>
      </c>
      <c r="AG5" s="94"/>
      <c r="AH5" s="94" t="s">
        <v>117</v>
      </c>
      <c r="AI5" s="95"/>
      <c r="AJ5" s="94" t="s">
        <v>117</v>
      </c>
      <c r="AK5" s="46"/>
      <c r="AL5" s="94" t="s">
        <v>118</v>
      </c>
    </row>
    <row r="6" spans="1:38" ht="33.75" customHeight="1" x14ac:dyDescent="0.25">
      <c r="A6" s="65" t="s">
        <v>13</v>
      </c>
      <c r="B6" s="199" t="s">
        <v>123</v>
      </c>
      <c r="C6" s="199"/>
      <c r="D6" s="199"/>
      <c r="E6" s="199"/>
      <c r="F6" s="199"/>
      <c r="G6" s="53"/>
      <c r="H6" s="63">
        <f>Data!Q57</f>
        <v>0</v>
      </c>
      <c r="I6" s="63"/>
      <c r="J6" s="96" t="e">
        <f>H6/Data!$A$53</f>
        <v>#DIV/0!</v>
      </c>
      <c r="K6" s="63"/>
      <c r="L6" s="63">
        <f>Data!Q58</f>
        <v>0</v>
      </c>
      <c r="M6" s="63"/>
      <c r="N6" s="96" t="e">
        <f>L6/Data!$A$53</f>
        <v>#DIV/0!</v>
      </c>
      <c r="O6" s="63"/>
      <c r="P6" s="63">
        <f>Data!Q59</f>
        <v>0</v>
      </c>
      <c r="Q6" s="63"/>
      <c r="R6" s="96" t="e">
        <f>P6/Data!$A$53</f>
        <v>#DIV/0!</v>
      </c>
      <c r="S6" s="63"/>
      <c r="T6" s="63">
        <f>Data!Q60</f>
        <v>0</v>
      </c>
      <c r="U6" s="63"/>
      <c r="V6" s="96" t="e">
        <f>T6/Data!$A$53</f>
        <v>#DIV/0!</v>
      </c>
      <c r="W6" s="63"/>
      <c r="X6" s="97">
        <f>Data!Q61</f>
        <v>0</v>
      </c>
      <c r="Y6" s="97"/>
      <c r="Z6" s="96" t="e">
        <f>X6/Data!$A$53</f>
        <v>#DIV/0!</v>
      </c>
      <c r="AA6" s="97"/>
      <c r="AB6" s="98">
        <f>Data!Q64</f>
        <v>0</v>
      </c>
      <c r="AC6" s="97"/>
      <c r="AD6" s="96" t="e">
        <f>AB6/Data!$A$53</f>
        <v>#DIV/0!</v>
      </c>
      <c r="AE6" s="99"/>
      <c r="AF6" s="100" t="e">
        <f>Data!Q54</f>
        <v>#DIV/0!</v>
      </c>
      <c r="AG6" s="100"/>
      <c r="AH6" s="100">
        <f>Data!Q66</f>
        <v>0</v>
      </c>
      <c r="AI6" s="101"/>
      <c r="AJ6" s="100">
        <f>Data!Q77</f>
        <v>4.42</v>
      </c>
      <c r="AK6" s="100"/>
      <c r="AL6" s="100">
        <f>Data!Q78</f>
        <v>0.71</v>
      </c>
    </row>
    <row r="7" spans="1:38" ht="33.75" customHeight="1" x14ac:dyDescent="0.25">
      <c r="A7" s="65" t="s">
        <v>14</v>
      </c>
      <c r="B7" s="197" t="s">
        <v>122</v>
      </c>
      <c r="C7" s="197"/>
      <c r="D7" s="197"/>
      <c r="E7" s="197"/>
      <c r="F7" s="197"/>
      <c r="G7" s="53"/>
      <c r="H7" s="63">
        <f>Data!R57</f>
        <v>0</v>
      </c>
      <c r="I7" s="63"/>
      <c r="J7" s="96" t="e">
        <f>H7/Data!$A$53</f>
        <v>#DIV/0!</v>
      </c>
      <c r="K7" s="63"/>
      <c r="L7" s="63">
        <f>Data!R58</f>
        <v>0</v>
      </c>
      <c r="M7" s="63"/>
      <c r="N7" s="96" t="e">
        <f>L7/Data!$A$53</f>
        <v>#DIV/0!</v>
      </c>
      <c r="O7" s="63"/>
      <c r="P7" s="63">
        <f>Data!R59</f>
        <v>0</v>
      </c>
      <c r="Q7" s="63"/>
      <c r="R7" s="96" t="e">
        <f>P7/Data!$A$53</f>
        <v>#DIV/0!</v>
      </c>
      <c r="S7" s="63"/>
      <c r="T7" s="63">
        <f>Data!R60</f>
        <v>0</v>
      </c>
      <c r="U7" s="63"/>
      <c r="V7" s="96" t="e">
        <f>T7/Data!$A$53</f>
        <v>#DIV/0!</v>
      </c>
      <c r="W7" s="63"/>
      <c r="X7" s="97">
        <f>Data!R61</f>
        <v>0</v>
      </c>
      <c r="Y7" s="97"/>
      <c r="Z7" s="96" t="e">
        <f>X7/Data!$A$53</f>
        <v>#DIV/0!</v>
      </c>
      <c r="AA7" s="97"/>
      <c r="AB7" s="98">
        <f>Data!R64</f>
        <v>0</v>
      </c>
      <c r="AC7" s="97"/>
      <c r="AD7" s="96" t="e">
        <f>AB7/Data!$A$53</f>
        <v>#DIV/0!</v>
      </c>
      <c r="AE7" s="102"/>
      <c r="AF7" s="100" t="e">
        <f>Data!R54</f>
        <v>#DIV/0!</v>
      </c>
      <c r="AG7" s="100"/>
      <c r="AH7" s="100">
        <f>Data!R66</f>
        <v>0</v>
      </c>
      <c r="AI7" s="103"/>
      <c r="AJ7" s="100">
        <f>Data!R77</f>
        <v>4.3899999999999997</v>
      </c>
      <c r="AK7" s="100"/>
      <c r="AL7" s="100">
        <f>Data!R78</f>
        <v>0.56999999999999995</v>
      </c>
    </row>
    <row r="8" spans="1:38" ht="33.75" customHeight="1" x14ac:dyDescent="0.25">
      <c r="A8" s="65" t="s">
        <v>15</v>
      </c>
      <c r="B8" s="197" t="s">
        <v>124</v>
      </c>
      <c r="C8" s="197"/>
      <c r="D8" s="197"/>
      <c r="E8" s="197"/>
      <c r="F8" s="197"/>
      <c r="G8" s="53"/>
      <c r="H8" s="63">
        <f>Data!S57</f>
        <v>0</v>
      </c>
      <c r="I8" s="63"/>
      <c r="J8" s="96" t="e">
        <f>H8/Data!$A$53</f>
        <v>#DIV/0!</v>
      </c>
      <c r="K8" s="63"/>
      <c r="L8" s="63">
        <f>Data!S58</f>
        <v>0</v>
      </c>
      <c r="M8" s="63"/>
      <c r="N8" s="96" t="e">
        <f>L8/Data!$A$53</f>
        <v>#DIV/0!</v>
      </c>
      <c r="O8" s="63"/>
      <c r="P8" s="63">
        <f>Data!S59</f>
        <v>0</v>
      </c>
      <c r="Q8" s="63"/>
      <c r="R8" s="96" t="e">
        <f>P8/Data!$A$53</f>
        <v>#DIV/0!</v>
      </c>
      <c r="S8" s="63"/>
      <c r="T8" s="63">
        <f>Data!S60</f>
        <v>0</v>
      </c>
      <c r="U8" s="63"/>
      <c r="V8" s="96" t="e">
        <f>T8/Data!$A$53</f>
        <v>#DIV/0!</v>
      </c>
      <c r="W8" s="63"/>
      <c r="X8" s="97">
        <f>Data!S61</f>
        <v>0</v>
      </c>
      <c r="Y8" s="97"/>
      <c r="Z8" s="96" t="e">
        <f>X8/Data!$A$53</f>
        <v>#DIV/0!</v>
      </c>
      <c r="AA8" s="97"/>
      <c r="AB8" s="98">
        <f>Data!S64</f>
        <v>0</v>
      </c>
      <c r="AC8" s="97"/>
      <c r="AD8" s="96" t="e">
        <f>AB8/Data!$A$53</f>
        <v>#DIV/0!</v>
      </c>
      <c r="AE8" s="102"/>
      <c r="AF8" s="100" t="e">
        <f>Data!S54</f>
        <v>#DIV/0!</v>
      </c>
      <c r="AG8" s="100"/>
      <c r="AH8" s="100">
        <f>Data!S66</f>
        <v>0</v>
      </c>
      <c r="AI8" s="103"/>
      <c r="AJ8" s="100">
        <f>Data!S77</f>
        <v>4.2</v>
      </c>
      <c r="AK8" s="100"/>
      <c r="AL8" s="100">
        <f>Data!S78</f>
        <v>0.73</v>
      </c>
    </row>
    <row r="9" spans="1:38" ht="66.75" customHeight="1" x14ac:dyDescent="0.25">
      <c r="A9" s="65" t="s">
        <v>16</v>
      </c>
      <c r="B9" s="197" t="s">
        <v>125</v>
      </c>
      <c r="C9" s="197"/>
      <c r="D9" s="197"/>
      <c r="E9" s="197"/>
      <c r="F9" s="197"/>
      <c r="G9" s="53"/>
      <c r="H9" s="63">
        <f>Data!T57</f>
        <v>0</v>
      </c>
      <c r="I9" s="63"/>
      <c r="J9" s="96" t="e">
        <f>H9/Data!$A$53</f>
        <v>#DIV/0!</v>
      </c>
      <c r="K9" s="63"/>
      <c r="L9" s="63">
        <f>Data!T58</f>
        <v>0</v>
      </c>
      <c r="M9" s="63"/>
      <c r="N9" s="96" t="e">
        <f>L9/Data!$A$53</f>
        <v>#DIV/0!</v>
      </c>
      <c r="O9" s="63"/>
      <c r="P9" s="63">
        <f>Data!T59</f>
        <v>0</v>
      </c>
      <c r="Q9" s="63"/>
      <c r="R9" s="96" t="e">
        <f>P9/Data!$A$53</f>
        <v>#DIV/0!</v>
      </c>
      <c r="S9" s="63"/>
      <c r="T9" s="63">
        <f>Data!T60</f>
        <v>0</v>
      </c>
      <c r="U9" s="63"/>
      <c r="V9" s="96" t="e">
        <f>T9/Data!$A$53</f>
        <v>#DIV/0!</v>
      </c>
      <c r="W9" s="63"/>
      <c r="X9" s="97">
        <f>Data!T61</f>
        <v>0</v>
      </c>
      <c r="Y9" s="97"/>
      <c r="Z9" s="96" t="e">
        <f>X9/Data!$A$53</f>
        <v>#DIV/0!</v>
      </c>
      <c r="AA9" s="97"/>
      <c r="AB9" s="98">
        <f>Data!T64</f>
        <v>0</v>
      </c>
      <c r="AC9" s="97"/>
      <c r="AD9" s="96" t="e">
        <f>AB9/Data!$A$53</f>
        <v>#DIV/0!</v>
      </c>
      <c r="AE9" s="102"/>
      <c r="AF9" s="100" t="e">
        <f>Data!T54</f>
        <v>#DIV/0!</v>
      </c>
      <c r="AG9" s="100"/>
      <c r="AH9" s="100">
        <f>Data!T66</f>
        <v>0</v>
      </c>
      <c r="AI9" s="103"/>
      <c r="AJ9" s="100">
        <f>Data!T77</f>
        <v>4.21</v>
      </c>
      <c r="AK9" s="100"/>
      <c r="AL9" s="100">
        <f>Data!T78</f>
        <v>0.75</v>
      </c>
    </row>
    <row r="10" spans="1:38" ht="45.75" customHeight="1" x14ac:dyDescent="0.25">
      <c r="A10" s="65" t="s">
        <v>17</v>
      </c>
      <c r="B10" s="197" t="s">
        <v>126</v>
      </c>
      <c r="C10" s="197"/>
      <c r="D10" s="197"/>
      <c r="E10" s="197"/>
      <c r="F10" s="197"/>
      <c r="G10" s="53"/>
      <c r="H10" s="63">
        <f>Data!U57</f>
        <v>0</v>
      </c>
      <c r="I10" s="63"/>
      <c r="J10" s="96" t="e">
        <f>H10/Data!$A$53</f>
        <v>#DIV/0!</v>
      </c>
      <c r="K10" s="63"/>
      <c r="L10" s="63">
        <f>Data!U58</f>
        <v>0</v>
      </c>
      <c r="M10" s="63"/>
      <c r="N10" s="96" t="e">
        <f>L10/Data!$A$53</f>
        <v>#DIV/0!</v>
      </c>
      <c r="O10" s="63"/>
      <c r="P10" s="63">
        <f>Data!U59</f>
        <v>0</v>
      </c>
      <c r="Q10" s="63"/>
      <c r="R10" s="96" t="e">
        <f>P10/Data!$A$53</f>
        <v>#DIV/0!</v>
      </c>
      <c r="S10" s="63"/>
      <c r="T10" s="63">
        <f>Data!U60</f>
        <v>0</v>
      </c>
      <c r="U10" s="63"/>
      <c r="V10" s="96" t="e">
        <f>T10/Data!$A$53</f>
        <v>#DIV/0!</v>
      </c>
      <c r="W10" s="63"/>
      <c r="X10" s="97">
        <f>Data!U61</f>
        <v>0</v>
      </c>
      <c r="Y10" s="97"/>
      <c r="Z10" s="96" t="e">
        <f>X10/Data!$A$53</f>
        <v>#DIV/0!</v>
      </c>
      <c r="AA10" s="97"/>
      <c r="AB10" s="98">
        <f>Data!U64</f>
        <v>0</v>
      </c>
      <c r="AC10" s="97"/>
      <c r="AD10" s="96" t="e">
        <f>AB10/Data!$A$53</f>
        <v>#DIV/0!</v>
      </c>
      <c r="AE10" s="102"/>
      <c r="AF10" s="100" t="e">
        <f>Data!U54</f>
        <v>#DIV/0!</v>
      </c>
      <c r="AG10" s="100"/>
      <c r="AH10" s="100">
        <f>Data!U66</f>
        <v>0</v>
      </c>
      <c r="AI10" s="103"/>
      <c r="AJ10" s="100">
        <f>Data!U77</f>
        <v>4.24</v>
      </c>
      <c r="AK10" s="100"/>
      <c r="AL10" s="100">
        <f>Data!U78</f>
        <v>0.66</v>
      </c>
    </row>
    <row r="11" spans="1:38" ht="63" customHeight="1" x14ac:dyDescent="0.25">
      <c r="A11" s="65" t="s">
        <v>18</v>
      </c>
      <c r="B11" s="197" t="s">
        <v>127</v>
      </c>
      <c r="C11" s="197"/>
      <c r="D11" s="197"/>
      <c r="E11" s="197"/>
      <c r="F11" s="197"/>
      <c r="G11" s="53"/>
      <c r="H11" s="63">
        <f>Data!V57</f>
        <v>0</v>
      </c>
      <c r="I11" s="63"/>
      <c r="J11" s="96" t="e">
        <f>H11/Data!$A$53</f>
        <v>#DIV/0!</v>
      </c>
      <c r="K11" s="63"/>
      <c r="L11" s="63">
        <f>Data!V58</f>
        <v>0</v>
      </c>
      <c r="M11" s="63"/>
      <c r="N11" s="96" t="e">
        <f>L11/Data!$A$53</f>
        <v>#DIV/0!</v>
      </c>
      <c r="O11" s="63"/>
      <c r="P11" s="63">
        <f>Data!V59</f>
        <v>0</v>
      </c>
      <c r="Q11" s="63"/>
      <c r="R11" s="96" t="e">
        <f>P11/Data!$A$53</f>
        <v>#DIV/0!</v>
      </c>
      <c r="S11" s="63"/>
      <c r="T11" s="63">
        <f>Data!V60</f>
        <v>0</v>
      </c>
      <c r="U11" s="63"/>
      <c r="V11" s="96" t="e">
        <f>T11/Data!$A$53</f>
        <v>#DIV/0!</v>
      </c>
      <c r="W11" s="63"/>
      <c r="X11" s="97">
        <f>Data!V61</f>
        <v>0</v>
      </c>
      <c r="Y11" s="97"/>
      <c r="Z11" s="96" t="e">
        <f>X11/Data!$A$53</f>
        <v>#DIV/0!</v>
      </c>
      <c r="AA11" s="97"/>
      <c r="AB11" s="98">
        <f>Data!V64</f>
        <v>0</v>
      </c>
      <c r="AC11" s="97"/>
      <c r="AD11" s="96" t="e">
        <f>AB11/Data!$A$53</f>
        <v>#DIV/0!</v>
      </c>
      <c r="AE11" s="102"/>
      <c r="AF11" s="100" t="e">
        <f>Data!V54</f>
        <v>#DIV/0!</v>
      </c>
      <c r="AG11" s="100"/>
      <c r="AH11" s="100">
        <f>Data!V66</f>
        <v>0</v>
      </c>
      <c r="AI11" s="103"/>
      <c r="AJ11" s="100">
        <f>Data!V77</f>
        <v>4.05</v>
      </c>
      <c r="AK11" s="100"/>
      <c r="AL11" s="100">
        <f>Data!V78</f>
        <v>0.92</v>
      </c>
    </row>
    <row r="12" spans="1:38" ht="69" customHeight="1" x14ac:dyDescent="0.25">
      <c r="A12" s="65" t="s">
        <v>103</v>
      </c>
      <c r="B12" s="197" t="s">
        <v>128</v>
      </c>
      <c r="C12" s="197"/>
      <c r="D12" s="197"/>
      <c r="E12" s="197"/>
      <c r="F12" s="197"/>
      <c r="G12" s="53"/>
      <c r="H12" s="63">
        <f>Data!W57</f>
        <v>0</v>
      </c>
      <c r="I12" s="63"/>
      <c r="J12" s="96" t="e">
        <f>H12/Data!$A$53</f>
        <v>#DIV/0!</v>
      </c>
      <c r="K12" s="63"/>
      <c r="L12" s="63">
        <f>Data!W58</f>
        <v>0</v>
      </c>
      <c r="M12" s="63"/>
      <c r="N12" s="96" t="e">
        <f>L12/Data!$A$53</f>
        <v>#DIV/0!</v>
      </c>
      <c r="O12" s="63"/>
      <c r="P12" s="63">
        <f>Data!W59</f>
        <v>0</v>
      </c>
      <c r="Q12" s="63"/>
      <c r="R12" s="96" t="e">
        <f>P12/Data!$A$53</f>
        <v>#DIV/0!</v>
      </c>
      <c r="S12" s="63"/>
      <c r="T12" s="63">
        <f>Data!W60</f>
        <v>0</v>
      </c>
      <c r="U12" s="63"/>
      <c r="V12" s="96" t="e">
        <f>T12/Data!$A$53</f>
        <v>#DIV/0!</v>
      </c>
      <c r="W12" s="63"/>
      <c r="X12" s="97">
        <f>Data!W61</f>
        <v>0</v>
      </c>
      <c r="Y12" s="97"/>
      <c r="Z12" s="96" t="e">
        <f>X12/Data!$A$53</f>
        <v>#DIV/0!</v>
      </c>
      <c r="AA12" s="97"/>
      <c r="AB12" s="98">
        <f>Data!W64</f>
        <v>0</v>
      </c>
      <c r="AC12" s="97"/>
      <c r="AD12" s="96" t="e">
        <f>AB12/Data!$A$53</f>
        <v>#DIV/0!</v>
      </c>
      <c r="AE12" s="102"/>
      <c r="AF12" s="100" t="e">
        <f>Data!W54</f>
        <v>#DIV/0!</v>
      </c>
      <c r="AG12" s="100"/>
      <c r="AH12" s="100">
        <f>Data!W66</f>
        <v>0</v>
      </c>
      <c r="AI12" s="103"/>
      <c r="AJ12" s="100">
        <f>Data!W77</f>
        <v>4.42</v>
      </c>
      <c r="AK12" s="100"/>
      <c r="AL12" s="100">
        <f>Data!W78</f>
        <v>0.53</v>
      </c>
    </row>
    <row r="13" spans="1:38" ht="61.5" customHeight="1" x14ac:dyDescent="0.25">
      <c r="A13" s="65" t="s">
        <v>104</v>
      </c>
      <c r="B13" s="197" t="s">
        <v>129</v>
      </c>
      <c r="C13" s="197"/>
      <c r="D13" s="197"/>
      <c r="E13" s="197"/>
      <c r="F13" s="197"/>
      <c r="G13" s="53"/>
      <c r="H13" s="63">
        <f>Data!X57</f>
        <v>0</v>
      </c>
      <c r="I13" s="63"/>
      <c r="J13" s="96" t="e">
        <f>H13/Data!$A$53</f>
        <v>#DIV/0!</v>
      </c>
      <c r="K13" s="63"/>
      <c r="L13" s="63">
        <f>Data!X58</f>
        <v>0</v>
      </c>
      <c r="M13" s="63"/>
      <c r="N13" s="96" t="e">
        <f>L13/Data!$A$53</f>
        <v>#DIV/0!</v>
      </c>
      <c r="O13" s="63"/>
      <c r="P13" s="63">
        <f>Data!X59</f>
        <v>0</v>
      </c>
      <c r="Q13" s="63"/>
      <c r="R13" s="96" t="e">
        <f>P13/Data!$A$53</f>
        <v>#DIV/0!</v>
      </c>
      <c r="S13" s="63"/>
      <c r="T13" s="63">
        <f>Data!X60</f>
        <v>0</v>
      </c>
      <c r="U13" s="63"/>
      <c r="V13" s="96" t="e">
        <f>T13/Data!$A$53</f>
        <v>#DIV/0!</v>
      </c>
      <c r="W13" s="63"/>
      <c r="X13" s="97">
        <f>Data!X61</f>
        <v>0</v>
      </c>
      <c r="Y13" s="97"/>
      <c r="Z13" s="96" t="e">
        <f>X13/Data!$A$53</f>
        <v>#DIV/0!</v>
      </c>
      <c r="AA13" s="97"/>
      <c r="AB13" s="98">
        <f>Data!X64</f>
        <v>0</v>
      </c>
      <c r="AC13" s="97"/>
      <c r="AD13" s="96" t="e">
        <f>AB13/Data!$A$53</f>
        <v>#DIV/0!</v>
      </c>
      <c r="AE13" s="102"/>
      <c r="AF13" s="100" t="e">
        <f>Data!X54</f>
        <v>#DIV/0!</v>
      </c>
      <c r="AG13" s="100"/>
      <c r="AH13" s="100">
        <f>Data!X66</f>
        <v>0</v>
      </c>
      <c r="AI13" s="103"/>
      <c r="AJ13" s="100">
        <f>Data!X77</f>
        <v>4.49</v>
      </c>
      <c r="AK13" s="100"/>
      <c r="AL13" s="100">
        <f>Data!X78</f>
        <v>0.54</v>
      </c>
    </row>
    <row r="14" spans="1:38" ht="57" customHeight="1" x14ac:dyDescent="0.25">
      <c r="A14" s="65" t="s">
        <v>105</v>
      </c>
      <c r="B14" s="197" t="s">
        <v>130</v>
      </c>
      <c r="C14" s="197"/>
      <c r="D14" s="197"/>
      <c r="E14" s="197"/>
      <c r="F14" s="197"/>
      <c r="G14" s="53"/>
      <c r="H14" s="63">
        <f>Data!Y57</f>
        <v>0</v>
      </c>
      <c r="I14" s="63"/>
      <c r="J14" s="96" t="e">
        <f>H14/Data!$A$53</f>
        <v>#DIV/0!</v>
      </c>
      <c r="K14" s="63"/>
      <c r="L14" s="63">
        <f>Data!Y58</f>
        <v>0</v>
      </c>
      <c r="M14" s="63"/>
      <c r="N14" s="96" t="e">
        <f>L14/Data!$A$53</f>
        <v>#DIV/0!</v>
      </c>
      <c r="O14" s="63"/>
      <c r="P14" s="63">
        <f>Data!Y59</f>
        <v>0</v>
      </c>
      <c r="Q14" s="63"/>
      <c r="R14" s="96" t="e">
        <f>P14/Data!$A$53</f>
        <v>#DIV/0!</v>
      </c>
      <c r="S14" s="63"/>
      <c r="T14" s="63">
        <f>Data!Y60</f>
        <v>0</v>
      </c>
      <c r="U14" s="63"/>
      <c r="V14" s="96" t="e">
        <f>T14/Data!$A$53</f>
        <v>#DIV/0!</v>
      </c>
      <c r="W14" s="63"/>
      <c r="X14" s="97">
        <f>Data!Y61</f>
        <v>0</v>
      </c>
      <c r="Y14" s="97"/>
      <c r="Z14" s="96" t="e">
        <f>X14/Data!$A$53</f>
        <v>#DIV/0!</v>
      </c>
      <c r="AA14" s="97"/>
      <c r="AB14" s="98">
        <f>Data!Y64</f>
        <v>0</v>
      </c>
      <c r="AC14" s="97"/>
      <c r="AD14" s="96" t="e">
        <f>AB14/Data!$A$53</f>
        <v>#DIV/0!</v>
      </c>
      <c r="AE14" s="102"/>
      <c r="AF14" s="100" t="e">
        <f>Data!Y54</f>
        <v>#DIV/0!</v>
      </c>
      <c r="AG14" s="100"/>
      <c r="AH14" s="100">
        <f>Data!Y66</f>
        <v>0</v>
      </c>
      <c r="AI14" s="103"/>
      <c r="AJ14" s="100">
        <f>Data!Y77</f>
        <v>4.16</v>
      </c>
      <c r="AK14" s="100"/>
      <c r="AL14" s="100">
        <f>Data!Y78</f>
        <v>0.61</v>
      </c>
    </row>
    <row r="15" spans="1:38" ht="48" customHeight="1" x14ac:dyDescent="0.25">
      <c r="A15" s="74" t="s">
        <v>106</v>
      </c>
      <c r="B15" s="198" t="s">
        <v>131</v>
      </c>
      <c r="C15" s="198"/>
      <c r="D15" s="198"/>
      <c r="E15" s="198"/>
      <c r="F15" s="198"/>
      <c r="G15" s="48"/>
      <c r="H15" s="75">
        <f>Data!Z57</f>
        <v>0</v>
      </c>
      <c r="I15" s="75"/>
      <c r="J15" s="104" t="e">
        <f>H15/Data!$A$53</f>
        <v>#DIV/0!</v>
      </c>
      <c r="K15" s="75"/>
      <c r="L15" s="75">
        <f>Data!Z58</f>
        <v>0</v>
      </c>
      <c r="M15" s="75"/>
      <c r="N15" s="104" t="e">
        <f>L15/Data!$A$53</f>
        <v>#DIV/0!</v>
      </c>
      <c r="O15" s="75"/>
      <c r="P15" s="75">
        <f>Data!Z59</f>
        <v>0</v>
      </c>
      <c r="Q15" s="75"/>
      <c r="R15" s="104" t="e">
        <f>P15/Data!$A$53</f>
        <v>#DIV/0!</v>
      </c>
      <c r="S15" s="75"/>
      <c r="T15" s="75">
        <f>Data!Z60</f>
        <v>0</v>
      </c>
      <c r="U15" s="75"/>
      <c r="V15" s="104" t="e">
        <f>T15/Data!$A$53</f>
        <v>#DIV/0!</v>
      </c>
      <c r="W15" s="75"/>
      <c r="X15" s="105">
        <f>Data!Z61</f>
        <v>0</v>
      </c>
      <c r="Y15" s="105"/>
      <c r="Z15" s="104" t="e">
        <f>X15/Data!$A$53</f>
        <v>#DIV/0!</v>
      </c>
      <c r="AA15" s="105"/>
      <c r="AB15" s="106">
        <f>Data!Z64</f>
        <v>0</v>
      </c>
      <c r="AC15" s="105"/>
      <c r="AD15" s="104" t="e">
        <f>AB15/Data!$A$53</f>
        <v>#DIV/0!</v>
      </c>
      <c r="AE15" s="107"/>
      <c r="AF15" s="108" t="e">
        <f>Data!Z54</f>
        <v>#DIV/0!</v>
      </c>
      <c r="AG15" s="108"/>
      <c r="AH15" s="108">
        <f>Data!Z66</f>
        <v>0</v>
      </c>
      <c r="AI15" s="109"/>
      <c r="AJ15" s="108">
        <f>Data!Z77</f>
        <v>3.73</v>
      </c>
      <c r="AK15" s="108"/>
      <c r="AL15" s="108">
        <f>Data!Z78</f>
        <v>0.8</v>
      </c>
    </row>
  </sheetData>
  <mergeCells count="19">
    <mergeCell ref="AF3:AH3"/>
    <mergeCell ref="AJ3:AL3"/>
    <mergeCell ref="H4:J4"/>
    <mergeCell ref="L4:N4"/>
    <mergeCell ref="P4:R4"/>
    <mergeCell ref="T4:V4"/>
    <mergeCell ref="X4:Z4"/>
    <mergeCell ref="AB4:AD4"/>
    <mergeCell ref="H3:AD3"/>
    <mergeCell ref="B12:F12"/>
    <mergeCell ref="B13:F13"/>
    <mergeCell ref="B14:F14"/>
    <mergeCell ref="B15:F15"/>
    <mergeCell ref="B6:F6"/>
    <mergeCell ref="B7:F7"/>
    <mergeCell ref="B8:F8"/>
    <mergeCell ref="B9:F9"/>
    <mergeCell ref="B10:F10"/>
    <mergeCell ref="B11:F11"/>
  </mergeCells>
  <pageMargins left="0.7" right="0.7" top="0.75" bottom="0.75" header="0.3" footer="0.3"/>
  <pageSetup scale="55" orientation="portrait" r:id="rId1"/>
  <headerFooter>
    <oddFooter>&amp;CEvaluator Survey Results - Students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5C1D9-078E-48B6-BB83-90D62202951A}">
  <dimension ref="A1:AO21"/>
  <sheetViews>
    <sheetView view="pageLayout" topLeftCell="A2" zoomScaleNormal="100" workbookViewId="0">
      <selection activeCell="V16" sqref="V16:AL20"/>
    </sheetView>
  </sheetViews>
  <sheetFormatPr defaultRowHeight="15" x14ac:dyDescent="0.25"/>
  <cols>
    <col min="1" max="1" width="3.28515625" style="7" customWidth="1"/>
    <col min="2" max="2" width="10.42578125" style="7" customWidth="1"/>
    <col min="3" max="3" width="1.140625" style="7" customWidth="1"/>
    <col min="4" max="4" width="10.42578125" style="7" customWidth="1"/>
    <col min="5" max="5" width="1.140625" style="7" customWidth="1"/>
    <col min="6" max="6" width="10.42578125" style="7" customWidth="1"/>
    <col min="7" max="7" width="1.140625" style="8" customWidth="1"/>
    <col min="8" max="8" width="10.42578125" style="8" customWidth="1"/>
    <col min="9" max="9" width="1.28515625" style="8" customWidth="1"/>
    <col min="10" max="10" width="10.42578125" style="8" customWidth="1"/>
    <col min="11" max="11" width="1.28515625" style="8" customWidth="1"/>
    <col min="12" max="12" width="10.42578125" style="8" customWidth="1"/>
    <col min="13" max="13" width="1.28515625" style="8" customWidth="1"/>
    <col min="14" max="14" width="10.42578125" style="8" customWidth="1"/>
    <col min="15" max="15" width="1.28515625" style="8" customWidth="1"/>
    <col min="16" max="16" width="10.42578125" style="8" customWidth="1"/>
    <col min="17" max="17" width="1.28515625" style="8" customWidth="1"/>
    <col min="18" max="18" width="10.42578125" style="8" customWidth="1"/>
    <col min="19" max="19" width="1.140625" style="8" customWidth="1"/>
    <col min="20" max="20" width="10.42578125" style="8" customWidth="1"/>
    <col min="21" max="21" width="1.140625" style="8" customWidth="1"/>
    <col min="22" max="22" width="10.42578125" style="8" customWidth="1"/>
    <col min="23" max="23" width="1.140625" style="8" customWidth="1"/>
    <col min="24" max="24" width="10.42578125" style="10" customWidth="1"/>
    <col min="25" max="25" width="1.140625" style="10" customWidth="1"/>
    <col min="26" max="26" width="10.42578125" style="7" customWidth="1"/>
    <col min="27" max="27" width="1.140625" style="7" customWidth="1"/>
    <col min="28" max="28" width="10.42578125" style="7" customWidth="1"/>
    <col min="29" max="29" width="1" style="7" customWidth="1"/>
    <col min="30" max="30" width="10.42578125" style="7" customWidth="1"/>
    <col min="31" max="31" width="1" style="7" customWidth="1"/>
    <col min="32" max="32" width="10.42578125" style="7" customWidth="1"/>
    <col min="33" max="33" width="1" style="7" customWidth="1"/>
    <col min="34" max="34" width="10.42578125" style="7" customWidth="1"/>
    <col min="35" max="35" width="1" style="7" customWidth="1"/>
    <col min="36" max="36" width="10.42578125" style="7" customWidth="1"/>
    <col min="37" max="37" width="1" style="7" customWidth="1"/>
    <col min="38" max="38" width="10.42578125" style="7" customWidth="1"/>
    <col min="39" max="39" width="1" style="7" customWidth="1"/>
    <col min="40" max="40" width="5.85546875" style="7" customWidth="1"/>
    <col min="41" max="41" width="1" style="7" customWidth="1"/>
    <col min="42" max="42" width="5.85546875" style="7" customWidth="1"/>
    <col min="43" max="16384" width="9.140625" style="7"/>
  </cols>
  <sheetData>
    <row r="1" spans="1:41" ht="16.5" customHeight="1" x14ac:dyDescent="0.25">
      <c r="A1" s="11" t="s">
        <v>233</v>
      </c>
    </row>
    <row r="2" spans="1:41" ht="16.5" customHeight="1" x14ac:dyDescent="0.25">
      <c r="A2" s="41" t="s">
        <v>132</v>
      </c>
      <c r="B2" s="42"/>
      <c r="C2" s="42"/>
      <c r="D2" s="42"/>
      <c r="E2" s="42"/>
      <c r="F2" s="42"/>
      <c r="G2" s="43"/>
      <c r="H2" s="43"/>
      <c r="I2" s="43"/>
      <c r="J2" s="43"/>
      <c r="K2" s="43"/>
      <c r="L2" s="43"/>
      <c r="M2" s="43"/>
      <c r="N2" s="43"/>
      <c r="O2" s="43"/>
      <c r="P2" s="43"/>
      <c r="Q2" s="43"/>
      <c r="R2" s="43"/>
      <c r="S2" s="51"/>
      <c r="T2" s="51"/>
      <c r="U2" s="51"/>
      <c r="V2" s="204" t="s">
        <v>152</v>
      </c>
      <c r="W2" s="204"/>
      <c r="X2" s="204"/>
      <c r="Y2" s="204"/>
      <c r="Z2" s="204"/>
      <c r="AA2" s="204"/>
      <c r="AB2" s="204"/>
      <c r="AC2" s="204"/>
      <c r="AD2" s="204"/>
      <c r="AE2" s="204"/>
      <c r="AF2" s="204"/>
      <c r="AG2" s="204"/>
      <c r="AH2" s="204"/>
      <c r="AI2" s="204"/>
      <c r="AJ2" s="204"/>
      <c r="AK2" s="204"/>
      <c r="AL2" s="204"/>
    </row>
    <row r="3" spans="1:41" ht="16.5" customHeight="1" x14ac:dyDescent="0.25">
      <c r="A3" s="46"/>
      <c r="B3" s="47"/>
      <c r="C3" s="47"/>
      <c r="D3" s="47"/>
      <c r="E3" s="47"/>
      <c r="F3" s="47"/>
      <c r="G3" s="48"/>
      <c r="H3" s="191" t="s">
        <v>10</v>
      </c>
      <c r="I3" s="191"/>
      <c r="J3" s="191"/>
      <c r="K3" s="191"/>
      <c r="L3" s="191"/>
      <c r="M3" s="191"/>
      <c r="N3" s="191"/>
      <c r="O3" s="110"/>
      <c r="P3" s="207" t="s">
        <v>26</v>
      </c>
      <c r="Q3" s="191"/>
      <c r="R3" s="191"/>
      <c r="S3" s="51"/>
      <c r="T3" s="51"/>
      <c r="U3" s="51"/>
      <c r="V3" s="42"/>
      <c r="W3" s="42"/>
      <c r="X3" s="41"/>
      <c r="Y3" s="47"/>
      <c r="Z3" s="47"/>
      <c r="AA3" s="48"/>
      <c r="AB3" s="191" t="s">
        <v>10</v>
      </c>
      <c r="AC3" s="191"/>
      <c r="AD3" s="191"/>
      <c r="AE3" s="191"/>
      <c r="AF3" s="191"/>
      <c r="AG3" s="191"/>
      <c r="AH3" s="191"/>
      <c r="AI3" s="110"/>
      <c r="AJ3" s="207" t="s">
        <v>26</v>
      </c>
      <c r="AK3" s="191"/>
      <c r="AL3" s="191"/>
    </row>
    <row r="4" spans="1:41" ht="16.5" customHeight="1" x14ac:dyDescent="0.25">
      <c r="A4" s="51"/>
      <c r="B4" s="52"/>
      <c r="C4" s="52"/>
      <c r="D4" s="52"/>
      <c r="E4" s="52"/>
      <c r="F4" s="52"/>
      <c r="G4" s="53"/>
      <c r="H4" s="196" t="s">
        <v>113</v>
      </c>
      <c r="I4" s="196"/>
      <c r="J4" s="196"/>
      <c r="K4" s="111"/>
      <c r="L4" s="196" t="s">
        <v>114</v>
      </c>
      <c r="M4" s="196"/>
      <c r="N4" s="196"/>
      <c r="O4" s="110"/>
      <c r="P4" s="111"/>
      <c r="Q4" s="111"/>
      <c r="R4" s="111"/>
      <c r="S4" s="51"/>
      <c r="T4" s="51"/>
      <c r="U4" s="51"/>
      <c r="V4" s="51"/>
      <c r="W4" s="51"/>
      <c r="X4" s="51"/>
      <c r="Y4" s="51"/>
      <c r="Z4" s="51"/>
      <c r="AA4" s="53"/>
      <c r="AB4" s="196" t="s">
        <v>113</v>
      </c>
      <c r="AC4" s="196"/>
      <c r="AD4" s="196"/>
      <c r="AE4" s="111"/>
      <c r="AF4" s="196" t="s">
        <v>114</v>
      </c>
      <c r="AG4" s="196"/>
      <c r="AH4" s="196"/>
      <c r="AI4" s="110"/>
      <c r="AJ4" s="111"/>
      <c r="AK4" s="111"/>
      <c r="AL4" s="111"/>
    </row>
    <row r="5" spans="1:41" ht="16.5" customHeight="1" x14ac:dyDescent="0.25">
      <c r="A5" s="51"/>
      <c r="B5" s="51"/>
      <c r="C5" s="51"/>
      <c r="D5" s="51"/>
      <c r="E5" s="51"/>
      <c r="F5" s="51"/>
      <c r="G5" s="53"/>
      <c r="H5" s="61" t="s">
        <v>11</v>
      </c>
      <c r="I5" s="43"/>
      <c r="J5" s="61" t="s">
        <v>12</v>
      </c>
      <c r="K5" s="62"/>
      <c r="L5" s="61" t="s">
        <v>11</v>
      </c>
      <c r="M5" s="43"/>
      <c r="N5" s="61" t="s">
        <v>12</v>
      </c>
      <c r="O5" s="71"/>
      <c r="P5" s="61" t="s">
        <v>11</v>
      </c>
      <c r="Q5" s="43"/>
      <c r="R5" s="61" t="s">
        <v>12</v>
      </c>
      <c r="S5" s="51"/>
      <c r="T5" s="51"/>
      <c r="U5" s="51"/>
      <c r="V5" s="51"/>
      <c r="W5" s="51"/>
      <c r="X5" s="51"/>
      <c r="Y5" s="51"/>
      <c r="Z5" s="51"/>
      <c r="AA5" s="53"/>
      <c r="AB5" s="61" t="s">
        <v>11</v>
      </c>
      <c r="AC5" s="43"/>
      <c r="AD5" s="61" t="s">
        <v>12</v>
      </c>
      <c r="AE5" s="62"/>
      <c r="AF5" s="61" t="s">
        <v>11</v>
      </c>
      <c r="AG5" s="43"/>
      <c r="AH5" s="61" t="s">
        <v>12</v>
      </c>
      <c r="AI5" s="71"/>
      <c r="AJ5" s="61" t="s">
        <v>11</v>
      </c>
      <c r="AK5" s="43"/>
      <c r="AL5" s="61" t="s">
        <v>12</v>
      </c>
    </row>
    <row r="6" spans="1:41" ht="16.5" customHeight="1" x14ac:dyDescent="0.25">
      <c r="A6" s="51"/>
      <c r="B6" s="51"/>
      <c r="C6" s="51"/>
      <c r="D6" s="51"/>
      <c r="E6" s="51"/>
      <c r="F6" s="51"/>
      <c r="G6" s="53"/>
      <c r="H6" s="63"/>
      <c r="I6" s="63"/>
      <c r="J6" s="64"/>
      <c r="K6" s="63"/>
      <c r="L6" s="63"/>
      <c r="M6" s="63"/>
      <c r="N6" s="63"/>
      <c r="O6" s="112"/>
      <c r="P6" s="113"/>
      <c r="Q6" s="63"/>
      <c r="R6" s="63"/>
      <c r="S6" s="51"/>
      <c r="T6" s="51"/>
      <c r="U6" s="51"/>
      <c r="V6" s="51"/>
      <c r="W6" s="51"/>
      <c r="X6" s="114" t="s">
        <v>140</v>
      </c>
      <c r="Y6" s="51"/>
      <c r="Z6" s="65" t="s">
        <v>148</v>
      </c>
      <c r="AA6" s="53"/>
      <c r="AB6" s="63">
        <f>Data!AD57</f>
        <v>0</v>
      </c>
      <c r="AC6" s="63"/>
      <c r="AD6" s="96" t="e">
        <f>'Table 3'!AB6/Data!$A$53</f>
        <v>#DIV/0!</v>
      </c>
      <c r="AE6" s="63"/>
      <c r="AF6" s="63">
        <f>Data!AD69</f>
        <v>0</v>
      </c>
      <c r="AG6" s="63"/>
      <c r="AH6" s="115" t="e">
        <f>Data!AD69/Data!$A$65</f>
        <v>#DIV/0!</v>
      </c>
      <c r="AI6" s="71"/>
      <c r="AJ6" s="63">
        <f>Data!AD81</f>
        <v>42</v>
      </c>
      <c r="AK6" s="63"/>
      <c r="AL6" s="116">
        <f>Data!AD91</f>
        <v>0.21</v>
      </c>
    </row>
    <row r="7" spans="1:41" ht="16.5" customHeight="1" x14ac:dyDescent="0.25">
      <c r="A7" s="117" t="s">
        <v>140</v>
      </c>
      <c r="B7" s="189" t="s">
        <v>133</v>
      </c>
      <c r="C7" s="189"/>
      <c r="D7" s="189"/>
      <c r="E7" s="189"/>
      <c r="F7" s="189"/>
      <c r="G7" s="66"/>
      <c r="H7" s="67">
        <f>Data!AA57</f>
        <v>0</v>
      </c>
      <c r="I7" s="118"/>
      <c r="J7" s="69" t="e">
        <f>H7/Data!$A$53</f>
        <v>#DIV/0!</v>
      </c>
      <c r="K7" s="66"/>
      <c r="L7" s="63">
        <f>Data!AA69</f>
        <v>0</v>
      </c>
      <c r="M7" s="68"/>
      <c r="N7" s="70" t="e">
        <f>Data!AA69/Data!$A$65</f>
        <v>#DIV/0!</v>
      </c>
      <c r="O7" s="119"/>
      <c r="P7" s="63">
        <f>Data!AA81</f>
        <v>34</v>
      </c>
      <c r="Q7" s="68"/>
      <c r="R7" s="69">
        <f>Data!AA91</f>
        <v>0.17</v>
      </c>
      <c r="S7" s="66"/>
      <c r="T7" s="118"/>
      <c r="U7" s="120"/>
      <c r="V7" s="120"/>
      <c r="W7" s="120"/>
      <c r="X7" s="114" t="s">
        <v>151</v>
      </c>
      <c r="Y7" s="51"/>
      <c r="Z7" s="65" t="s">
        <v>149</v>
      </c>
      <c r="AA7" s="53"/>
      <c r="AB7" s="63">
        <f>Data!AD55</f>
        <v>0</v>
      </c>
      <c r="AC7" s="63"/>
      <c r="AD7" s="121" t="e">
        <f>AB7/Data!$A$53</f>
        <v>#DIV/0!</v>
      </c>
      <c r="AE7" s="63"/>
      <c r="AF7" s="63">
        <f>Data!AD67</f>
        <v>0</v>
      </c>
      <c r="AG7" s="63"/>
      <c r="AH7" s="122" t="e">
        <f>Data!AD67/Data!$A$65</f>
        <v>#DIV/0!</v>
      </c>
      <c r="AI7" s="71"/>
      <c r="AJ7" s="63">
        <f>Data!AD79</f>
        <v>182</v>
      </c>
      <c r="AK7" s="63"/>
      <c r="AL7" s="116">
        <f>Data!AD89</f>
        <v>0.79</v>
      </c>
    </row>
    <row r="8" spans="1:41" ht="16.5" customHeight="1" x14ac:dyDescent="0.25">
      <c r="A8" s="117" t="s">
        <v>141</v>
      </c>
      <c r="B8" s="189" t="s">
        <v>134</v>
      </c>
      <c r="C8" s="189"/>
      <c r="D8" s="189"/>
      <c r="E8" s="189"/>
      <c r="F8" s="189"/>
      <c r="G8" s="53"/>
      <c r="H8" s="63">
        <f>Data!AA58</f>
        <v>0</v>
      </c>
      <c r="I8" s="53"/>
      <c r="J8" s="69" t="e">
        <f>H8/Data!$A$53</f>
        <v>#DIV/0!</v>
      </c>
      <c r="K8" s="53"/>
      <c r="L8" s="63">
        <f>Data!AA70</f>
        <v>0</v>
      </c>
      <c r="M8" s="63"/>
      <c r="N8" s="70" t="e">
        <f>Data!AA70/Data!$A$65</f>
        <v>#DIV/0!</v>
      </c>
      <c r="O8" s="123"/>
      <c r="P8" s="63">
        <f>Data!AA82</f>
        <v>125</v>
      </c>
      <c r="Q8" s="63"/>
      <c r="R8" s="96">
        <f>Data!AA92</f>
        <v>0.5</v>
      </c>
      <c r="S8" s="53"/>
      <c r="T8" s="53"/>
      <c r="U8" s="53"/>
      <c r="V8" s="48"/>
      <c r="W8" s="105"/>
      <c r="X8" s="124" t="s">
        <v>141</v>
      </c>
      <c r="Y8" s="46"/>
      <c r="Z8" s="89" t="s">
        <v>150</v>
      </c>
      <c r="AA8" s="46"/>
      <c r="AB8" s="105">
        <f>Data!AD58</f>
        <v>0</v>
      </c>
      <c r="AC8" s="105"/>
      <c r="AD8" s="104" t="e">
        <f>AB8/Data!$A$53</f>
        <v>#DIV/0!</v>
      </c>
      <c r="AE8" s="105"/>
      <c r="AF8" s="105">
        <f>Data!AD70</f>
        <v>0</v>
      </c>
      <c r="AG8" s="105"/>
      <c r="AH8" s="125" t="e">
        <f>Data!AD70/Data!$A$65</f>
        <v>#DIV/0!</v>
      </c>
      <c r="AI8" s="126"/>
      <c r="AJ8" s="105">
        <f>Data!AD82</f>
        <v>0</v>
      </c>
      <c r="AK8" s="105"/>
      <c r="AL8" s="127">
        <f>Data!AD92</f>
        <v>0</v>
      </c>
    </row>
    <row r="9" spans="1:41" ht="16.5" customHeight="1" x14ac:dyDescent="0.25">
      <c r="A9" s="117" t="s">
        <v>142</v>
      </c>
      <c r="B9" s="189" t="s">
        <v>135</v>
      </c>
      <c r="C9" s="189"/>
      <c r="D9" s="189"/>
      <c r="E9" s="189"/>
      <c r="F9" s="189"/>
      <c r="G9" s="53"/>
      <c r="H9" s="63">
        <f>Data!AA59</f>
        <v>0</v>
      </c>
      <c r="I9" s="53"/>
      <c r="J9" s="69" t="e">
        <f>H9/Data!$A$53</f>
        <v>#DIV/0!</v>
      </c>
      <c r="K9" s="53"/>
      <c r="L9" s="63">
        <f>Data!AA71</f>
        <v>0</v>
      </c>
      <c r="M9" s="63"/>
      <c r="N9" s="70" t="e">
        <f>Data!AA71/Data!$A$65</f>
        <v>#DIV/0!</v>
      </c>
      <c r="O9" s="123"/>
      <c r="P9" s="63">
        <f>Data!AA83</f>
        <v>15</v>
      </c>
      <c r="Q9" s="63"/>
      <c r="R9" s="96">
        <f>Data!AA93</f>
        <v>0.04</v>
      </c>
      <c r="S9" s="53"/>
      <c r="T9" s="53"/>
      <c r="U9" s="53"/>
      <c r="V9" s="47"/>
      <c r="W9" s="47"/>
      <c r="X9" s="47"/>
      <c r="Y9" s="47"/>
      <c r="Z9" s="47"/>
      <c r="AA9" s="47"/>
      <c r="AB9" s="47"/>
      <c r="AC9" s="47"/>
      <c r="AD9" s="47"/>
      <c r="AE9" s="47"/>
      <c r="AF9" s="47"/>
      <c r="AG9" s="47"/>
      <c r="AH9" s="47"/>
      <c r="AI9" s="47"/>
      <c r="AJ9" s="47"/>
      <c r="AK9" s="47"/>
      <c r="AL9" s="47"/>
      <c r="AM9" s="12"/>
      <c r="AN9" s="12"/>
    </row>
    <row r="10" spans="1:41" ht="16.5" customHeight="1" x14ac:dyDescent="0.25">
      <c r="A10" s="117" t="s">
        <v>143</v>
      </c>
      <c r="B10" s="189" t="s">
        <v>136</v>
      </c>
      <c r="C10" s="189"/>
      <c r="D10" s="189"/>
      <c r="E10" s="189"/>
      <c r="F10" s="189"/>
      <c r="G10" s="53"/>
      <c r="H10" s="63">
        <f>Data!AA60</f>
        <v>0</v>
      </c>
      <c r="I10" s="53"/>
      <c r="J10" s="69" t="e">
        <f>H10/Data!$A$53</f>
        <v>#DIV/0!</v>
      </c>
      <c r="K10" s="53"/>
      <c r="L10" s="63">
        <f>Data!AA72</f>
        <v>0</v>
      </c>
      <c r="M10" s="63"/>
      <c r="N10" s="70" t="e">
        <f>Data!AA72/Data!$A$65</f>
        <v>#DIV/0!</v>
      </c>
      <c r="O10" s="123"/>
      <c r="P10" s="63">
        <f>Data!AA84</f>
        <v>2</v>
      </c>
      <c r="Q10" s="63"/>
      <c r="R10" s="69">
        <f>Data!AA94</f>
        <v>0.02</v>
      </c>
      <c r="S10" s="53"/>
      <c r="T10" s="53"/>
      <c r="U10" s="53"/>
      <c r="V10" s="204" t="s">
        <v>154</v>
      </c>
      <c r="W10" s="204"/>
      <c r="X10" s="204"/>
      <c r="Y10" s="204"/>
      <c r="Z10" s="204"/>
      <c r="AA10" s="204"/>
      <c r="AB10" s="204"/>
      <c r="AC10" s="204"/>
      <c r="AD10" s="204"/>
      <c r="AE10" s="204"/>
      <c r="AF10" s="204"/>
      <c r="AG10" s="204"/>
      <c r="AH10" s="204"/>
      <c r="AI10" s="204"/>
      <c r="AJ10" s="204"/>
      <c r="AK10" s="204"/>
      <c r="AL10" s="204"/>
      <c r="AM10" s="38"/>
      <c r="AN10" s="38"/>
      <c r="AO10" s="38"/>
    </row>
    <row r="11" spans="1:41" ht="16.5" customHeight="1" x14ac:dyDescent="0.25">
      <c r="A11" s="117" t="s">
        <v>144</v>
      </c>
      <c r="B11" s="189" t="s">
        <v>137</v>
      </c>
      <c r="C11" s="189"/>
      <c r="D11" s="189"/>
      <c r="E11" s="189"/>
      <c r="F11" s="189"/>
      <c r="G11" s="53"/>
      <c r="H11" s="63">
        <f>Data!AA61</f>
        <v>0</v>
      </c>
      <c r="I11" s="53"/>
      <c r="J11" s="69" t="e">
        <f>H11/Data!$A$53</f>
        <v>#DIV/0!</v>
      </c>
      <c r="K11" s="53"/>
      <c r="L11" s="63">
        <f>Data!AA73</f>
        <v>0</v>
      </c>
      <c r="M11" s="63"/>
      <c r="N11" s="70" t="e">
        <f>Data!AA73/Data!$A$65</f>
        <v>#DIV/0!</v>
      </c>
      <c r="O11" s="123"/>
      <c r="P11" s="63">
        <f>Data!AA85</f>
        <v>14</v>
      </c>
      <c r="Q11" s="63"/>
      <c r="R11" s="96">
        <f>Data!AA95</f>
        <v>0.06</v>
      </c>
      <c r="S11" s="53"/>
      <c r="T11" s="53"/>
      <c r="U11" s="53"/>
      <c r="V11" s="128" t="s">
        <v>153</v>
      </c>
      <c r="W11" s="205">
        <f>Data!AE8</f>
        <v>0</v>
      </c>
      <c r="X11" s="205"/>
      <c r="Y11" s="205"/>
      <c r="Z11" s="205"/>
      <c r="AA11" s="205"/>
      <c r="AB11" s="205"/>
      <c r="AC11" s="205"/>
      <c r="AD11" s="205"/>
      <c r="AE11" s="205"/>
      <c r="AF11" s="205"/>
      <c r="AG11" s="205"/>
      <c r="AH11" s="205"/>
      <c r="AI11" s="205"/>
      <c r="AJ11" s="205"/>
      <c r="AK11" s="205"/>
      <c r="AL11" s="205"/>
      <c r="AM11" s="8"/>
      <c r="AN11" s="8"/>
      <c r="AO11" s="8"/>
    </row>
    <row r="12" spans="1:41" ht="16.5" customHeight="1" x14ac:dyDescent="0.25">
      <c r="A12" s="117" t="s">
        <v>145</v>
      </c>
      <c r="B12" s="189" t="s">
        <v>138</v>
      </c>
      <c r="C12" s="189"/>
      <c r="D12" s="189"/>
      <c r="E12" s="189"/>
      <c r="F12" s="189"/>
      <c r="G12" s="53"/>
      <c r="H12" s="63">
        <f>Data!AA62</f>
        <v>0</v>
      </c>
      <c r="I12" s="53"/>
      <c r="J12" s="69" t="e">
        <f>H12/Data!$A$53</f>
        <v>#DIV/0!</v>
      </c>
      <c r="K12" s="53"/>
      <c r="L12" s="63">
        <f>Data!AA74</f>
        <v>0</v>
      </c>
      <c r="M12" s="63"/>
      <c r="N12" s="70" t="e">
        <f>Data!AA74/Data!$A$65</f>
        <v>#DIV/0!</v>
      </c>
      <c r="O12" s="123"/>
      <c r="P12" s="63">
        <f>Data!AA86</f>
        <v>26</v>
      </c>
      <c r="Q12" s="63"/>
      <c r="R12" s="96">
        <f>Data!AA96</f>
        <v>0.16</v>
      </c>
      <c r="S12" s="53"/>
      <c r="T12" s="53"/>
      <c r="U12" s="53"/>
      <c r="V12" s="128" t="s">
        <v>153</v>
      </c>
      <c r="W12" s="206">
        <f>Data!AE9</f>
        <v>0</v>
      </c>
      <c r="X12" s="206"/>
      <c r="Y12" s="206"/>
      <c r="Z12" s="206"/>
      <c r="AA12" s="206"/>
      <c r="AB12" s="206"/>
      <c r="AC12" s="206"/>
      <c r="AD12" s="206"/>
      <c r="AE12" s="206"/>
      <c r="AF12" s="206"/>
      <c r="AG12" s="206"/>
      <c r="AH12" s="206"/>
      <c r="AI12" s="206"/>
      <c r="AJ12" s="206"/>
      <c r="AK12" s="206"/>
      <c r="AL12" s="206"/>
      <c r="AM12" s="8"/>
      <c r="AN12" s="8"/>
      <c r="AO12" s="8"/>
    </row>
    <row r="13" spans="1:41" ht="16.5" customHeight="1" x14ac:dyDescent="0.25">
      <c r="A13" s="129" t="s">
        <v>146</v>
      </c>
      <c r="B13" s="190" t="s">
        <v>139</v>
      </c>
      <c r="C13" s="190"/>
      <c r="D13" s="190"/>
      <c r="E13" s="190"/>
      <c r="F13" s="190"/>
      <c r="G13" s="48"/>
      <c r="H13" s="75">
        <f>Data!AA63</f>
        <v>0</v>
      </c>
      <c r="I13" s="48"/>
      <c r="J13" s="69" t="e">
        <f>H13/Data!$A$53</f>
        <v>#DIV/0!</v>
      </c>
      <c r="K13" s="48"/>
      <c r="L13" s="75">
        <f>Data!AA75</f>
        <v>0</v>
      </c>
      <c r="M13" s="75"/>
      <c r="N13" s="77" t="e">
        <f>Data!AA75/Data!$A$65</f>
        <v>#DIV/0!</v>
      </c>
      <c r="O13" s="130"/>
      <c r="P13" s="75">
        <f>Data!AA87</f>
        <v>6</v>
      </c>
      <c r="Q13" s="75"/>
      <c r="R13" s="69">
        <f>Data!AA97</f>
        <v>0.03</v>
      </c>
      <c r="S13" s="53"/>
      <c r="T13" s="53"/>
      <c r="U13" s="53"/>
      <c r="V13" s="128" t="s">
        <v>153</v>
      </c>
      <c r="W13" s="206">
        <f>Data!AE10</f>
        <v>0</v>
      </c>
      <c r="X13" s="206"/>
      <c r="Y13" s="206"/>
      <c r="Z13" s="206"/>
      <c r="AA13" s="206"/>
      <c r="AB13" s="206"/>
      <c r="AC13" s="206"/>
      <c r="AD13" s="206"/>
      <c r="AE13" s="206"/>
      <c r="AF13" s="206"/>
      <c r="AG13" s="206"/>
      <c r="AH13" s="206"/>
      <c r="AI13" s="206"/>
      <c r="AJ13" s="206"/>
      <c r="AK13" s="206"/>
      <c r="AL13" s="206"/>
      <c r="AM13" s="8"/>
      <c r="AN13" s="8"/>
      <c r="AO13" s="8"/>
    </row>
    <row r="14" spans="1:41" ht="16.5" customHeight="1" x14ac:dyDescent="0.25">
      <c r="A14" s="41"/>
      <c r="B14" s="41" t="s">
        <v>147</v>
      </c>
      <c r="C14" s="41"/>
      <c r="D14" s="41"/>
      <c r="E14" s="41"/>
      <c r="F14" s="41"/>
      <c r="G14" s="41"/>
      <c r="H14" s="41"/>
      <c r="I14" s="41"/>
      <c r="J14" s="41"/>
      <c r="K14" s="41"/>
      <c r="L14" s="41"/>
      <c r="M14" s="41"/>
      <c r="N14" s="41"/>
      <c r="O14" s="41"/>
      <c r="P14" s="41"/>
      <c r="Q14" s="41"/>
      <c r="R14" s="41"/>
      <c r="S14" s="53"/>
      <c r="T14" s="53"/>
      <c r="U14" s="53"/>
      <c r="V14" s="128" t="s">
        <v>153</v>
      </c>
      <c r="W14" s="206">
        <f>Data!AE11</f>
        <v>0</v>
      </c>
      <c r="X14" s="206"/>
      <c r="Y14" s="206"/>
      <c r="Z14" s="206"/>
      <c r="AA14" s="206"/>
      <c r="AB14" s="206"/>
      <c r="AC14" s="206"/>
      <c r="AD14" s="206"/>
      <c r="AE14" s="206"/>
      <c r="AF14" s="206"/>
      <c r="AG14" s="206"/>
      <c r="AH14" s="206"/>
      <c r="AI14" s="206"/>
      <c r="AJ14" s="206"/>
      <c r="AK14" s="206"/>
      <c r="AL14" s="206"/>
      <c r="AM14" s="8"/>
      <c r="AN14" s="8"/>
      <c r="AO14" s="8"/>
    </row>
    <row r="15" spans="1:41" ht="16.5" customHeight="1" x14ac:dyDescent="0.25">
      <c r="A15" s="46"/>
      <c r="B15" s="47"/>
      <c r="C15" s="47"/>
      <c r="D15" s="47"/>
      <c r="E15" s="47"/>
      <c r="F15" s="47"/>
      <c r="G15" s="48"/>
      <c r="H15" s="191" t="s">
        <v>10</v>
      </c>
      <c r="I15" s="191"/>
      <c r="J15" s="191"/>
      <c r="K15" s="191"/>
      <c r="L15" s="191"/>
      <c r="M15" s="191"/>
      <c r="N15" s="191"/>
      <c r="O15" s="110"/>
      <c r="P15" s="207" t="s">
        <v>26</v>
      </c>
      <c r="Q15" s="191"/>
      <c r="R15" s="191"/>
      <c r="S15" s="51"/>
      <c r="T15" s="51"/>
      <c r="U15" s="51"/>
      <c r="V15" s="128" t="s">
        <v>153</v>
      </c>
      <c r="W15" s="206">
        <f>Data!AE12</f>
        <v>0</v>
      </c>
      <c r="X15" s="206"/>
      <c r="Y15" s="206"/>
      <c r="Z15" s="206"/>
      <c r="AA15" s="206"/>
      <c r="AB15" s="206"/>
      <c r="AC15" s="206"/>
      <c r="AD15" s="206"/>
      <c r="AE15" s="206"/>
      <c r="AF15" s="206"/>
      <c r="AG15" s="206"/>
      <c r="AH15" s="206"/>
      <c r="AI15" s="206"/>
      <c r="AJ15" s="206"/>
      <c r="AK15" s="206"/>
      <c r="AL15" s="206"/>
      <c r="AM15" s="8"/>
      <c r="AN15" s="8"/>
      <c r="AO15" s="8"/>
    </row>
    <row r="16" spans="1:41" ht="16.5" customHeight="1" x14ac:dyDescent="0.25">
      <c r="A16" s="51"/>
      <c r="B16" s="51"/>
      <c r="C16" s="51"/>
      <c r="D16" s="51"/>
      <c r="E16" s="51"/>
      <c r="F16" s="51"/>
      <c r="G16" s="53"/>
      <c r="H16" s="196" t="s">
        <v>113</v>
      </c>
      <c r="I16" s="196"/>
      <c r="J16" s="196"/>
      <c r="K16" s="111"/>
      <c r="L16" s="196" t="s">
        <v>114</v>
      </c>
      <c r="M16" s="196"/>
      <c r="N16" s="196"/>
      <c r="O16" s="110"/>
      <c r="P16" s="111"/>
      <c r="Q16" s="111"/>
      <c r="R16" s="111"/>
      <c r="S16" s="53"/>
      <c r="T16" s="53"/>
      <c r="U16" s="53"/>
      <c r="V16" s="128" t="s">
        <v>153</v>
      </c>
      <c r="W16" s="206">
        <f>Data!AE13</f>
        <v>0</v>
      </c>
      <c r="X16" s="206"/>
      <c r="Y16" s="206"/>
      <c r="Z16" s="206"/>
      <c r="AA16" s="206"/>
      <c r="AB16" s="206"/>
      <c r="AC16" s="206"/>
      <c r="AD16" s="206"/>
      <c r="AE16" s="206"/>
      <c r="AF16" s="206"/>
      <c r="AG16" s="206"/>
      <c r="AH16" s="206"/>
      <c r="AI16" s="206"/>
      <c r="AJ16" s="206"/>
      <c r="AK16" s="206"/>
      <c r="AL16" s="206"/>
      <c r="AM16" s="8"/>
      <c r="AN16" s="8"/>
      <c r="AO16" s="8"/>
    </row>
    <row r="17" spans="1:41" ht="16.5" customHeight="1" x14ac:dyDescent="0.25">
      <c r="A17" s="51"/>
      <c r="B17" s="51"/>
      <c r="C17" s="51"/>
      <c r="D17" s="51"/>
      <c r="E17" s="51"/>
      <c r="F17" s="51"/>
      <c r="G17" s="53"/>
      <c r="H17" s="61" t="s">
        <v>11</v>
      </c>
      <c r="I17" s="43"/>
      <c r="J17" s="61" t="s">
        <v>12</v>
      </c>
      <c r="K17" s="62"/>
      <c r="L17" s="61" t="s">
        <v>11</v>
      </c>
      <c r="M17" s="43"/>
      <c r="N17" s="61" t="s">
        <v>12</v>
      </c>
      <c r="O17" s="71"/>
      <c r="P17" s="61" t="s">
        <v>11</v>
      </c>
      <c r="Q17" s="43"/>
      <c r="R17" s="61" t="s">
        <v>12</v>
      </c>
      <c r="S17" s="53"/>
      <c r="T17" s="53"/>
      <c r="U17" s="53"/>
      <c r="V17" s="128" t="s">
        <v>153</v>
      </c>
      <c r="W17" s="206">
        <f>Data!AE14</f>
        <v>0</v>
      </c>
      <c r="X17" s="206"/>
      <c r="Y17" s="206"/>
      <c r="Z17" s="206"/>
      <c r="AA17" s="206"/>
      <c r="AB17" s="206"/>
      <c r="AC17" s="206"/>
      <c r="AD17" s="206"/>
      <c r="AE17" s="206"/>
      <c r="AF17" s="206"/>
      <c r="AG17" s="206"/>
      <c r="AH17" s="206"/>
      <c r="AI17" s="206"/>
      <c r="AJ17" s="206"/>
      <c r="AK17" s="206"/>
      <c r="AL17" s="206"/>
      <c r="AM17" s="8"/>
      <c r="AN17" s="8"/>
      <c r="AO17" s="8"/>
    </row>
    <row r="18" spans="1:41" ht="16.5" customHeight="1" x14ac:dyDescent="0.25">
      <c r="A18" s="51"/>
      <c r="B18" s="51"/>
      <c r="C18" s="51"/>
      <c r="D18" s="114" t="s">
        <v>140</v>
      </c>
      <c r="E18" s="51"/>
      <c r="F18" s="65" t="s">
        <v>148</v>
      </c>
      <c r="G18" s="53"/>
      <c r="H18" s="63">
        <f>Data!AC57</f>
        <v>0</v>
      </c>
      <c r="I18" s="63"/>
      <c r="J18" s="96">
        <v>0</v>
      </c>
      <c r="K18" s="63"/>
      <c r="L18" s="63">
        <f>Data!AC69</f>
        <v>0</v>
      </c>
      <c r="M18" s="63"/>
      <c r="N18" s="131" t="e">
        <f>Data!AC69/Data!$A$65</f>
        <v>#DIV/0!</v>
      </c>
      <c r="O18" s="71"/>
      <c r="P18" s="63">
        <f>Data!AC81</f>
        <v>4</v>
      </c>
      <c r="Q18" s="63"/>
      <c r="R18" s="96">
        <f>Data!AC91</f>
        <v>0.23</v>
      </c>
      <c r="S18" s="53"/>
      <c r="T18" s="53"/>
      <c r="U18" s="53"/>
      <c r="V18" s="128" t="s">
        <v>153</v>
      </c>
      <c r="W18" s="206">
        <f>Data!AE15</f>
        <v>0</v>
      </c>
      <c r="X18" s="206"/>
      <c r="Y18" s="206"/>
      <c r="Z18" s="206"/>
      <c r="AA18" s="206"/>
      <c r="AB18" s="206"/>
      <c r="AC18" s="206"/>
      <c r="AD18" s="206"/>
      <c r="AE18" s="206"/>
      <c r="AF18" s="206"/>
      <c r="AG18" s="206"/>
      <c r="AH18" s="206"/>
      <c r="AI18" s="206"/>
      <c r="AJ18" s="206"/>
      <c r="AK18" s="206"/>
      <c r="AL18" s="206"/>
      <c r="AM18" s="8"/>
      <c r="AN18" s="8"/>
      <c r="AO18" s="8"/>
    </row>
    <row r="19" spans="1:41" ht="16.5" customHeight="1" x14ac:dyDescent="0.25">
      <c r="A19" s="51"/>
      <c r="B19" s="51"/>
      <c r="C19" s="51"/>
      <c r="D19" s="114" t="s">
        <v>151</v>
      </c>
      <c r="E19" s="51"/>
      <c r="F19" s="65" t="s">
        <v>149</v>
      </c>
      <c r="G19" s="53"/>
      <c r="H19" s="63">
        <f>Data!AC55</f>
        <v>0</v>
      </c>
      <c r="I19" s="63"/>
      <c r="J19" s="96">
        <v>0</v>
      </c>
      <c r="K19" s="63"/>
      <c r="L19" s="63">
        <f>Data!AC67</f>
        <v>0</v>
      </c>
      <c r="M19" s="63"/>
      <c r="N19" s="132" t="e">
        <f>Data!AC67/Data!$A$65</f>
        <v>#DIV/0!</v>
      </c>
      <c r="O19" s="71"/>
      <c r="P19" s="63">
        <f>Data!AC79</f>
        <v>1</v>
      </c>
      <c r="Q19" s="63"/>
      <c r="R19" s="96">
        <f>Data!AC89</f>
        <v>0.13</v>
      </c>
      <c r="S19" s="53"/>
      <c r="T19" s="53"/>
      <c r="U19" s="53"/>
      <c r="V19" s="128" t="s">
        <v>153</v>
      </c>
      <c r="W19" s="206">
        <f>Data!AE16</f>
        <v>0</v>
      </c>
      <c r="X19" s="206"/>
      <c r="Y19" s="206"/>
      <c r="Z19" s="206"/>
      <c r="AA19" s="206"/>
      <c r="AB19" s="206"/>
      <c r="AC19" s="206"/>
      <c r="AD19" s="206"/>
      <c r="AE19" s="206"/>
      <c r="AF19" s="206"/>
      <c r="AG19" s="206"/>
      <c r="AH19" s="206"/>
      <c r="AI19" s="206"/>
      <c r="AJ19" s="206"/>
      <c r="AK19" s="206"/>
      <c r="AL19" s="206"/>
      <c r="AM19" s="8"/>
      <c r="AN19" s="8"/>
      <c r="AO19" s="8"/>
    </row>
    <row r="20" spans="1:41" ht="16.5" customHeight="1" x14ac:dyDescent="0.25">
      <c r="A20" s="46"/>
      <c r="B20" s="46"/>
      <c r="C20" s="46"/>
      <c r="D20" s="133" t="s">
        <v>141</v>
      </c>
      <c r="E20" s="46"/>
      <c r="F20" s="74" t="s">
        <v>150</v>
      </c>
      <c r="G20" s="48"/>
      <c r="H20" s="75">
        <f>Data!AC58</f>
        <v>0</v>
      </c>
      <c r="I20" s="75"/>
      <c r="J20" s="104">
        <v>0</v>
      </c>
      <c r="K20" s="75"/>
      <c r="L20" s="75">
        <f>Data!AC70</f>
        <v>0</v>
      </c>
      <c r="M20" s="75"/>
      <c r="N20" s="134" t="e">
        <f>Data!AC70/Data!$A$65</f>
        <v>#DIV/0!</v>
      </c>
      <c r="O20" s="78"/>
      <c r="P20" s="75">
        <f>Data!AC82</f>
        <v>9</v>
      </c>
      <c r="Q20" s="75"/>
      <c r="R20" s="104">
        <f>Data!AC92</f>
        <v>0.65</v>
      </c>
      <c r="S20" s="53"/>
      <c r="T20" s="53"/>
      <c r="U20" s="53"/>
      <c r="V20" s="128" t="s">
        <v>153</v>
      </c>
      <c r="W20" s="206">
        <f>Data!AE17</f>
        <v>0</v>
      </c>
      <c r="X20" s="206"/>
      <c r="Y20" s="206"/>
      <c r="Z20" s="206"/>
      <c r="AA20" s="206"/>
      <c r="AB20" s="206"/>
      <c r="AC20" s="206"/>
      <c r="AD20" s="206"/>
      <c r="AE20" s="206"/>
      <c r="AF20" s="206"/>
      <c r="AG20" s="206"/>
      <c r="AH20" s="206"/>
      <c r="AI20" s="206"/>
      <c r="AJ20" s="206"/>
      <c r="AK20" s="206"/>
      <c r="AL20" s="206"/>
      <c r="AM20" s="8"/>
      <c r="AN20" s="8"/>
      <c r="AO20" s="8"/>
    </row>
    <row r="21" spans="1:41" ht="16.5" customHeight="1" x14ac:dyDescent="0.25">
      <c r="D21" s="18"/>
      <c r="F21" s="5"/>
      <c r="H21" s="13"/>
      <c r="I21" s="13"/>
      <c r="J21" s="34"/>
      <c r="K21" s="13"/>
      <c r="L21" s="13"/>
      <c r="M21" s="13"/>
      <c r="N21" s="13"/>
      <c r="O21" s="13"/>
      <c r="P21" s="13"/>
      <c r="Q21" s="13"/>
      <c r="R21" s="34"/>
      <c r="V21" s="37"/>
      <c r="X21" s="8"/>
      <c r="Y21" s="8"/>
      <c r="Z21" s="8"/>
      <c r="AA21" s="8"/>
      <c r="AB21" s="8"/>
      <c r="AC21" s="8"/>
      <c r="AD21" s="8"/>
      <c r="AE21" s="8"/>
      <c r="AF21" s="8"/>
      <c r="AG21" s="8"/>
      <c r="AH21" s="8"/>
      <c r="AI21" s="8"/>
      <c r="AJ21" s="8"/>
      <c r="AK21" s="8"/>
      <c r="AL21" s="8"/>
      <c r="AM21" s="8"/>
      <c r="AN21" s="8"/>
      <c r="AO21" s="8"/>
    </row>
  </sheetData>
  <mergeCells count="31">
    <mergeCell ref="W16:AL16"/>
    <mergeCell ref="W17:AL17"/>
    <mergeCell ref="W18:AL18"/>
    <mergeCell ref="W19:AL19"/>
    <mergeCell ref="W20:AL20"/>
    <mergeCell ref="B8:F8"/>
    <mergeCell ref="V2:AL2"/>
    <mergeCell ref="H3:N3"/>
    <mergeCell ref="P3:R3"/>
    <mergeCell ref="AB3:AH3"/>
    <mergeCell ref="AJ3:AL3"/>
    <mergeCell ref="H4:J4"/>
    <mergeCell ref="L4:N4"/>
    <mergeCell ref="AB4:AD4"/>
    <mergeCell ref="AF4:AH4"/>
    <mergeCell ref="B7:F7"/>
    <mergeCell ref="H16:J16"/>
    <mergeCell ref="L16:N16"/>
    <mergeCell ref="B9:F9"/>
    <mergeCell ref="B10:F10"/>
    <mergeCell ref="V10:AL10"/>
    <mergeCell ref="B11:F11"/>
    <mergeCell ref="B12:F12"/>
    <mergeCell ref="B13:F13"/>
    <mergeCell ref="W12:AL12"/>
    <mergeCell ref="W14:AL14"/>
    <mergeCell ref="H15:N15"/>
    <mergeCell ref="P15:R15"/>
    <mergeCell ref="W11:AL11"/>
    <mergeCell ref="W13:AL13"/>
    <mergeCell ref="W15:AL15"/>
  </mergeCells>
  <pageMargins left="0.7" right="0.7" top="0.75" bottom="0.75" header="0.3" footer="0.3"/>
  <pageSetup scale="55" orientation="landscape" r:id="rId1"/>
  <headerFooter>
    <oddFooter>&amp;CEvaluator Survey Results - Students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2DF47-AB99-4F9D-9359-353B7B80CCF9}">
  <dimension ref="A1:AB62"/>
  <sheetViews>
    <sheetView view="pageBreakPreview" zoomScale="60" zoomScaleNormal="100" workbookViewId="0">
      <selection activeCell="AL51" sqref="AL51"/>
    </sheetView>
  </sheetViews>
  <sheetFormatPr defaultRowHeight="15" x14ac:dyDescent="0.25"/>
  <cols>
    <col min="1" max="1" width="3.28515625" style="7" customWidth="1"/>
    <col min="2" max="2" width="10" style="7" customWidth="1"/>
    <col min="3" max="3" width="1.140625" style="7" customWidth="1"/>
    <col min="4" max="4" width="10" style="7" customWidth="1"/>
    <col min="5" max="5" width="1.140625" style="7" customWidth="1"/>
    <col min="6" max="6" width="10" style="7" customWidth="1"/>
    <col min="7" max="7" width="1.140625" style="8" customWidth="1"/>
    <col min="8" max="8" width="10" style="8" customWidth="1"/>
    <col min="9" max="9" width="1.28515625" style="8" customWidth="1"/>
    <col min="10" max="10" width="10" style="8" customWidth="1"/>
    <col min="11" max="11" width="1.28515625" style="8" customWidth="1"/>
    <col min="12" max="12" width="10" style="8" customWidth="1"/>
    <col min="13" max="13" width="1.28515625" style="8" customWidth="1"/>
    <col min="14" max="14" width="10" style="8" customWidth="1"/>
    <col min="15" max="15" width="1.28515625" style="8" customWidth="1"/>
    <col min="16" max="16" width="10" style="8" customWidth="1"/>
    <col min="17" max="17" width="1.28515625" style="8" customWidth="1"/>
    <col min="18" max="18" width="10" style="8" customWidth="1"/>
    <col min="19" max="19" width="1.140625" style="8" customWidth="1"/>
    <col min="20" max="20" width="10" style="8" customWidth="1"/>
    <col min="21" max="21" width="1.140625" style="8" customWidth="1"/>
    <col min="22" max="22" width="10" style="8" customWidth="1"/>
    <col min="23" max="23" width="1.140625" style="8" customWidth="1"/>
    <col min="24" max="24" width="10" style="10" customWidth="1"/>
    <col min="25" max="25" width="1.140625" style="10" customWidth="1"/>
    <col min="26" max="26" width="10" style="7" customWidth="1"/>
    <col min="27" max="27" width="1.140625" style="7" customWidth="1"/>
    <col min="28" max="28" width="10" style="7" customWidth="1"/>
    <col min="29" max="29" width="1" style="7" customWidth="1"/>
    <col min="30" max="30" width="6.7109375" style="7" customWidth="1"/>
    <col min="31" max="31" width="1" style="7" customWidth="1"/>
    <col min="32" max="32" width="5.85546875" style="7" customWidth="1"/>
    <col min="33" max="33" width="1" style="7" customWidth="1"/>
    <col min="34" max="34" width="7" style="7" customWidth="1"/>
    <col min="35" max="35" width="1" style="7" customWidth="1"/>
    <col min="36" max="36" width="6.140625" style="7" customWidth="1"/>
    <col min="37" max="37" width="1" style="7" customWidth="1"/>
    <col min="38" max="38" width="6.140625" style="7" customWidth="1"/>
    <col min="39" max="39" width="1" style="7" customWidth="1"/>
    <col min="40" max="40" width="5.85546875" style="7" customWidth="1"/>
    <col min="41" max="41" width="1" style="7" customWidth="1"/>
    <col min="42" max="42" width="5.85546875" style="7" customWidth="1"/>
    <col min="43" max="16384" width="9.140625" style="7"/>
  </cols>
  <sheetData>
    <row r="1" spans="1:28" ht="15.75" x14ac:dyDescent="0.25">
      <c r="A1" s="11" t="s">
        <v>234</v>
      </c>
    </row>
    <row r="2" spans="1:28" ht="15.75" x14ac:dyDescent="0.25">
      <c r="A2" s="41" t="s">
        <v>116</v>
      </c>
      <c r="B2" s="42"/>
      <c r="C2" s="42"/>
      <c r="D2" s="42"/>
      <c r="E2" s="42"/>
      <c r="F2" s="42"/>
      <c r="G2" s="43"/>
      <c r="H2" s="43"/>
      <c r="I2" s="43"/>
      <c r="J2" s="43"/>
      <c r="K2" s="43"/>
      <c r="L2" s="43"/>
      <c r="M2" s="43"/>
      <c r="N2" s="43"/>
      <c r="O2" s="43"/>
      <c r="P2" s="43"/>
      <c r="Q2" s="43"/>
      <c r="R2" s="43"/>
      <c r="S2" s="43"/>
      <c r="T2" s="43"/>
      <c r="U2" s="43"/>
      <c r="V2" s="43"/>
      <c r="W2" s="43"/>
      <c r="X2" s="82"/>
      <c r="Y2" s="82"/>
      <c r="Z2" s="82"/>
      <c r="AA2" s="82"/>
      <c r="AB2" s="42"/>
    </row>
    <row r="3" spans="1:28" ht="15" customHeight="1" x14ac:dyDescent="0.25">
      <c r="A3" s="196" t="s">
        <v>9</v>
      </c>
      <c r="B3" s="196"/>
      <c r="C3" s="196"/>
      <c r="D3" s="196"/>
      <c r="E3" s="196"/>
      <c r="F3" s="196"/>
      <c r="G3" s="196"/>
      <c r="H3" s="196"/>
      <c r="I3" s="196"/>
      <c r="J3" s="196"/>
      <c r="K3" s="196"/>
      <c r="L3" s="196"/>
      <c r="M3" s="196"/>
      <c r="N3" s="196"/>
      <c r="O3" s="196"/>
      <c r="P3" s="196"/>
      <c r="Q3" s="196"/>
      <c r="R3" s="196"/>
      <c r="S3" s="196"/>
      <c r="T3" s="196"/>
      <c r="U3" s="83"/>
      <c r="V3" s="200" t="s">
        <v>10</v>
      </c>
      <c r="W3" s="196"/>
      <c r="X3" s="201"/>
      <c r="Y3" s="84"/>
      <c r="Z3" s="196" t="s">
        <v>26</v>
      </c>
      <c r="AA3" s="196"/>
      <c r="AB3" s="196"/>
    </row>
    <row r="4" spans="1:28" ht="39.75" customHeight="1" x14ac:dyDescent="0.25">
      <c r="A4" s="135"/>
      <c r="B4" s="212" t="s">
        <v>182</v>
      </c>
      <c r="C4" s="212"/>
      <c r="D4" s="212"/>
      <c r="E4" s="135"/>
      <c r="F4" s="212" t="s">
        <v>183</v>
      </c>
      <c r="G4" s="212"/>
      <c r="H4" s="212"/>
      <c r="I4" s="135"/>
      <c r="J4" s="212" t="s">
        <v>184</v>
      </c>
      <c r="K4" s="212"/>
      <c r="L4" s="212"/>
      <c r="M4" s="135"/>
      <c r="N4" s="212" t="s">
        <v>185</v>
      </c>
      <c r="O4" s="212"/>
      <c r="P4" s="212"/>
      <c r="Q4" s="135"/>
      <c r="R4" s="212" t="s">
        <v>186</v>
      </c>
      <c r="S4" s="212"/>
      <c r="T4" s="212"/>
      <c r="U4" s="137"/>
      <c r="V4" s="54" t="s">
        <v>113</v>
      </c>
      <c r="W4" s="111"/>
      <c r="X4" s="54" t="s">
        <v>114</v>
      </c>
      <c r="Y4" s="56"/>
      <c r="Z4" s="51"/>
      <c r="AA4" s="51"/>
      <c r="AB4" s="51"/>
    </row>
    <row r="5" spans="1:28" ht="12.75" customHeight="1" x14ac:dyDescent="0.25">
      <c r="A5" s="91"/>
      <c r="B5" s="90" t="s">
        <v>11</v>
      </c>
      <c r="C5" s="90"/>
      <c r="D5" s="90" t="s">
        <v>12</v>
      </c>
      <c r="E5" s="91"/>
      <c r="F5" s="90" t="s">
        <v>11</v>
      </c>
      <c r="G5" s="90"/>
      <c r="H5" s="90" t="s">
        <v>12</v>
      </c>
      <c r="I5" s="91"/>
      <c r="J5" s="90" t="s">
        <v>11</v>
      </c>
      <c r="K5" s="90"/>
      <c r="L5" s="90" t="s">
        <v>12</v>
      </c>
      <c r="M5" s="91"/>
      <c r="N5" s="90" t="s">
        <v>11</v>
      </c>
      <c r="O5" s="90"/>
      <c r="P5" s="90" t="s">
        <v>12</v>
      </c>
      <c r="Q5" s="91"/>
      <c r="R5" s="90" t="s">
        <v>11</v>
      </c>
      <c r="S5" s="90"/>
      <c r="T5" s="90" t="s">
        <v>12</v>
      </c>
      <c r="U5" s="93"/>
      <c r="V5" s="94" t="s">
        <v>117</v>
      </c>
      <c r="W5" s="94"/>
      <c r="X5" s="94" t="s">
        <v>117</v>
      </c>
      <c r="Y5" s="95"/>
      <c r="Z5" s="94" t="s">
        <v>117</v>
      </c>
      <c r="AA5" s="46"/>
      <c r="AB5" s="94" t="s">
        <v>118</v>
      </c>
    </row>
    <row r="6" spans="1:28" ht="15.75" x14ac:dyDescent="0.25">
      <c r="A6" s="136"/>
      <c r="B6" s="53"/>
      <c r="C6" s="53"/>
      <c r="D6" s="53"/>
      <c r="E6" s="53"/>
      <c r="F6" s="53"/>
      <c r="G6" s="136"/>
      <c r="H6" s="63"/>
      <c r="I6" s="136"/>
      <c r="J6" s="53"/>
      <c r="K6" s="136"/>
      <c r="L6" s="63"/>
      <c r="M6" s="136"/>
      <c r="N6" s="53"/>
      <c r="O6" s="136"/>
      <c r="P6" s="63"/>
      <c r="Q6" s="136"/>
      <c r="R6" s="53"/>
      <c r="S6" s="136"/>
      <c r="T6" s="53"/>
      <c r="U6" s="137"/>
      <c r="V6" s="138"/>
      <c r="W6" s="138"/>
      <c r="X6" s="51"/>
      <c r="Y6" s="56"/>
      <c r="Z6" s="51"/>
      <c r="AA6" s="51"/>
      <c r="AB6" s="51"/>
    </row>
    <row r="7" spans="1:28" ht="15.75" x14ac:dyDescent="0.25">
      <c r="A7" s="63"/>
      <c r="B7" s="63">
        <f>Data!N57</f>
        <v>0</v>
      </c>
      <c r="C7" s="63"/>
      <c r="D7" s="69" t="e">
        <f>B7/Data!$A$53</f>
        <v>#DIV/0!</v>
      </c>
      <c r="E7" s="63"/>
      <c r="F7" s="63">
        <f>Data!N58</f>
        <v>0</v>
      </c>
      <c r="G7" s="64"/>
      <c r="H7" s="69" t="e">
        <f>F7/Data!$A$53</f>
        <v>#DIV/0!</v>
      </c>
      <c r="I7" s="63"/>
      <c r="J7" s="63">
        <f>Data!N59</f>
        <v>0</v>
      </c>
      <c r="K7" s="64"/>
      <c r="L7" s="69" t="e">
        <f>J7/Data!$A$53</f>
        <v>#DIV/0!</v>
      </c>
      <c r="M7" s="63"/>
      <c r="N7" s="63">
        <f>Data!N60</f>
        <v>0</v>
      </c>
      <c r="O7" s="64"/>
      <c r="P7" s="69" t="e">
        <f>N7/Data!$A$53</f>
        <v>#DIV/0!</v>
      </c>
      <c r="Q7" s="63"/>
      <c r="R7" s="63">
        <f>Data!N61</f>
        <v>0</v>
      </c>
      <c r="S7" s="64"/>
      <c r="T7" s="69" t="e">
        <f>R7/Data!$A$53</f>
        <v>#DIV/0!</v>
      </c>
      <c r="U7" s="139"/>
      <c r="V7" s="140" t="e">
        <f>Data!N54</f>
        <v>#DIV/0!</v>
      </c>
      <c r="W7" s="39"/>
      <c r="X7" s="100">
        <f>Data!N66</f>
        <v>0</v>
      </c>
      <c r="Y7" s="141"/>
      <c r="Z7" s="100">
        <f>Data!N77</f>
        <v>4.47</v>
      </c>
      <c r="AA7" s="100"/>
      <c r="AB7" s="100">
        <f>Data!N78</f>
        <v>0.38</v>
      </c>
    </row>
    <row r="8" spans="1:28" ht="15.75" x14ac:dyDescent="0.25">
      <c r="A8" s="142"/>
      <c r="B8" s="143"/>
      <c r="C8" s="143"/>
      <c r="D8" s="143"/>
      <c r="E8" s="143"/>
      <c r="F8" s="143"/>
      <c r="G8" s="144"/>
      <c r="H8" s="75"/>
      <c r="I8" s="75"/>
      <c r="J8" s="143"/>
      <c r="K8" s="144"/>
      <c r="L8" s="75"/>
      <c r="M8" s="75"/>
      <c r="N8" s="143"/>
      <c r="O8" s="144"/>
      <c r="P8" s="75"/>
      <c r="Q8" s="75"/>
      <c r="R8" s="143"/>
      <c r="S8" s="144"/>
      <c r="T8" s="143"/>
      <c r="U8" s="145"/>
      <c r="V8" s="146"/>
      <c r="W8" s="146"/>
      <c r="X8" s="46"/>
      <c r="Y8" s="95"/>
      <c r="Z8" s="46"/>
      <c r="AA8" s="46"/>
      <c r="AB8" s="46"/>
    </row>
    <row r="9" spans="1:28" ht="15.75" x14ac:dyDescent="0.25">
      <c r="A9" s="67"/>
      <c r="B9" s="68"/>
      <c r="C9" s="68"/>
      <c r="D9" s="68"/>
      <c r="E9" s="68"/>
      <c r="F9" s="68"/>
      <c r="G9" s="64"/>
      <c r="H9" s="63"/>
      <c r="I9" s="63"/>
      <c r="J9" s="68"/>
      <c r="K9" s="64"/>
      <c r="L9" s="63"/>
      <c r="M9" s="63"/>
      <c r="N9" s="68"/>
      <c r="O9" s="64"/>
      <c r="P9" s="63"/>
      <c r="Q9" s="63"/>
      <c r="R9" s="68"/>
      <c r="S9" s="64"/>
      <c r="T9" s="68"/>
      <c r="U9" s="147"/>
      <c r="V9" s="147"/>
      <c r="W9" s="147"/>
      <c r="X9" s="147"/>
      <c r="Y9" s="51"/>
      <c r="Z9" s="51"/>
      <c r="AA9" s="51"/>
      <c r="AB9" s="51"/>
    </row>
    <row r="10" spans="1:28" ht="15.75" x14ac:dyDescent="0.25">
      <c r="A10" s="19" t="s">
        <v>235</v>
      </c>
      <c r="B10" s="148"/>
      <c r="C10" s="148"/>
      <c r="D10" s="148"/>
      <c r="E10" s="148"/>
      <c r="F10" s="148"/>
      <c r="G10" s="149"/>
      <c r="H10" s="150"/>
      <c r="I10" s="150"/>
      <c r="J10" s="148"/>
      <c r="K10" s="149"/>
      <c r="L10" s="150"/>
      <c r="M10" s="150"/>
      <c r="N10" s="148"/>
      <c r="O10" s="149"/>
      <c r="P10" s="150"/>
      <c r="Q10" s="150"/>
      <c r="R10" s="148"/>
      <c r="S10" s="149"/>
      <c r="T10" s="148"/>
      <c r="U10" s="151"/>
      <c r="V10" s="151"/>
      <c r="W10" s="151"/>
      <c r="X10" s="151"/>
      <c r="Y10" s="152"/>
      <c r="Z10" s="42"/>
      <c r="AA10" s="42"/>
      <c r="AB10" s="42"/>
    </row>
    <row r="11" spans="1:28" ht="15.75" x14ac:dyDescent="0.25">
      <c r="A11" s="153" t="s">
        <v>119</v>
      </c>
      <c r="B11" s="154"/>
      <c r="C11" s="154"/>
      <c r="D11" s="154"/>
      <c r="E11" s="154"/>
      <c r="F11" s="154"/>
      <c r="G11" s="80"/>
      <c r="H11" s="62"/>
      <c r="I11" s="62"/>
      <c r="J11" s="154"/>
      <c r="K11" s="80"/>
      <c r="L11" s="62"/>
      <c r="M11" s="62"/>
      <c r="N11" s="154"/>
      <c r="O11" s="80"/>
      <c r="P11" s="62"/>
      <c r="Q11" s="62"/>
      <c r="R11" s="154"/>
      <c r="S11" s="80"/>
      <c r="T11" s="154"/>
      <c r="U11" s="155"/>
      <c r="V11" s="155"/>
      <c r="W11" s="155"/>
      <c r="X11" s="155"/>
      <c r="Y11" s="42"/>
      <c r="Z11" s="46"/>
      <c r="AA11" s="42"/>
      <c r="AB11" s="42"/>
    </row>
    <row r="12" spans="1:28" ht="21.75" customHeight="1" x14ac:dyDescent="0.25">
      <c r="A12" s="128" t="s">
        <v>153</v>
      </c>
      <c r="B12" s="211">
        <f>Data!O8</f>
        <v>0</v>
      </c>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row>
    <row r="13" spans="1:28" ht="85.5" customHeight="1" x14ac:dyDescent="0.25">
      <c r="A13" s="128" t="s">
        <v>153</v>
      </c>
      <c r="B13" s="208">
        <f>Data!O9</f>
        <v>0</v>
      </c>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row>
    <row r="14" spans="1:28" ht="23.25" customHeight="1" x14ac:dyDescent="0.25">
      <c r="A14" s="128" t="s">
        <v>153</v>
      </c>
      <c r="B14" s="208">
        <f>Data!O10</f>
        <v>0</v>
      </c>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row>
    <row r="15" spans="1:28" ht="36.75" customHeight="1" x14ac:dyDescent="0.25">
      <c r="A15" s="128" t="s">
        <v>153</v>
      </c>
      <c r="B15" s="208">
        <f>Data!O11</f>
        <v>0</v>
      </c>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row>
    <row r="16" spans="1:28" ht="21" customHeight="1" x14ac:dyDescent="0.25">
      <c r="A16" s="128" t="s">
        <v>153</v>
      </c>
      <c r="B16" s="208">
        <f>Data!O12</f>
        <v>0</v>
      </c>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row>
    <row r="17" spans="1:28" ht="19.5" customHeight="1" x14ac:dyDescent="0.25">
      <c r="A17" s="128" t="s">
        <v>153</v>
      </c>
      <c r="B17" s="208">
        <f>Data!O13</f>
        <v>0</v>
      </c>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row>
    <row r="18" spans="1:28" ht="19.5" customHeight="1" x14ac:dyDescent="0.25">
      <c r="A18" s="128" t="s">
        <v>153</v>
      </c>
      <c r="B18" s="208">
        <f>Data!O14</f>
        <v>0</v>
      </c>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row>
    <row r="19" spans="1:28" ht="19.5" customHeight="1" x14ac:dyDescent="0.25">
      <c r="A19" s="128" t="s">
        <v>153</v>
      </c>
      <c r="B19" s="208">
        <f>Data!O15</f>
        <v>0</v>
      </c>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row>
    <row r="20" spans="1:28" ht="19.5" customHeight="1" x14ac:dyDescent="0.25">
      <c r="A20" s="128" t="s">
        <v>153</v>
      </c>
      <c r="B20" s="208">
        <f>Data!O16</f>
        <v>0</v>
      </c>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row>
    <row r="21" spans="1:28" ht="19.5" customHeight="1" x14ac:dyDescent="0.25">
      <c r="A21" s="128" t="s">
        <v>153</v>
      </c>
      <c r="B21" s="208">
        <f>Data!O17</f>
        <v>0</v>
      </c>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row>
    <row r="22" spans="1:28" ht="19.5" customHeight="1" x14ac:dyDescent="0.25">
      <c r="A22" s="128" t="s">
        <v>153</v>
      </c>
      <c r="B22" s="208">
        <f>Data!O18</f>
        <v>0</v>
      </c>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row>
    <row r="23" spans="1:28" ht="19.5" customHeight="1" x14ac:dyDescent="0.25">
      <c r="A23" s="128" t="s">
        <v>153</v>
      </c>
      <c r="B23" s="208">
        <f>Data!O19</f>
        <v>0</v>
      </c>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row>
    <row r="24" spans="1:28" ht="19.5" customHeight="1" x14ac:dyDescent="0.25">
      <c r="A24" s="128" t="s">
        <v>153</v>
      </c>
      <c r="B24" s="208">
        <f>Data!O20</f>
        <v>0</v>
      </c>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row>
    <row r="25" spans="1:28" ht="19.5" customHeight="1" x14ac:dyDescent="0.25">
      <c r="A25" s="128" t="s">
        <v>153</v>
      </c>
      <c r="B25" s="208">
        <f>Data!O21</f>
        <v>0</v>
      </c>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row>
    <row r="26" spans="1:28" ht="19.5" customHeight="1" x14ac:dyDescent="0.25">
      <c r="A26" s="128" t="s">
        <v>153</v>
      </c>
      <c r="B26" s="208">
        <f>Data!O22</f>
        <v>0</v>
      </c>
      <c r="C26" s="208"/>
      <c r="D26" s="208"/>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row>
    <row r="27" spans="1:28" ht="19.5" customHeight="1" x14ac:dyDescent="0.25">
      <c r="A27" s="128" t="s">
        <v>153</v>
      </c>
      <c r="B27" s="208">
        <f>Data!O23</f>
        <v>0</v>
      </c>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row>
    <row r="28" spans="1:28" ht="19.5" customHeight="1" x14ac:dyDescent="0.25">
      <c r="A28" s="128" t="s">
        <v>153</v>
      </c>
      <c r="B28" s="208">
        <f>Data!O24</f>
        <v>0</v>
      </c>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row>
    <row r="29" spans="1:28" ht="19.5" customHeight="1" x14ac:dyDescent="0.25">
      <c r="A29" s="128" t="s">
        <v>153</v>
      </c>
      <c r="B29" s="208">
        <f>Data!O25</f>
        <v>0</v>
      </c>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row>
    <row r="30" spans="1:28" ht="19.5" customHeight="1" x14ac:dyDescent="0.25">
      <c r="A30" s="128" t="s">
        <v>153</v>
      </c>
      <c r="B30" s="208">
        <f>Data!O26</f>
        <v>0</v>
      </c>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row>
    <row r="31" spans="1:28" ht="19.5" customHeight="1" x14ac:dyDescent="0.25">
      <c r="A31" s="128" t="s">
        <v>153</v>
      </c>
      <c r="B31" s="208">
        <f>Data!O27</f>
        <v>0</v>
      </c>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row>
    <row r="32" spans="1:28" ht="19.5" customHeight="1" x14ac:dyDescent="0.25">
      <c r="A32" s="128" t="s">
        <v>153</v>
      </c>
      <c r="B32" s="208">
        <f>Data!O28</f>
        <v>0</v>
      </c>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row>
    <row r="33" spans="1:28" ht="19.5" customHeight="1" x14ac:dyDescent="0.25">
      <c r="A33" s="128" t="s">
        <v>153</v>
      </c>
      <c r="B33" s="208">
        <f>Data!O29</f>
        <v>0</v>
      </c>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row>
    <row r="34" spans="1:28" ht="19.5" customHeight="1" x14ac:dyDescent="0.25">
      <c r="A34" s="128" t="s">
        <v>153</v>
      </c>
      <c r="B34" s="208">
        <f>Data!O30</f>
        <v>0</v>
      </c>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row>
    <row r="35" spans="1:28" ht="21.75" customHeight="1" x14ac:dyDescent="0.25">
      <c r="A35" s="128" t="s">
        <v>153</v>
      </c>
      <c r="B35" s="208">
        <f>Data!O31</f>
        <v>0</v>
      </c>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row>
    <row r="36" spans="1:28" ht="15.75" x14ac:dyDescent="0.25">
      <c r="A36" s="128"/>
      <c r="B36" s="209"/>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10"/>
      <c r="AA36" s="51"/>
      <c r="AB36" s="51"/>
    </row>
    <row r="37" spans="1:28" ht="15.75" x14ac:dyDescent="0.25">
      <c r="A37" s="153" t="s">
        <v>120</v>
      </c>
      <c r="B37" s="154"/>
      <c r="C37" s="154"/>
      <c r="D37" s="154"/>
      <c r="E37" s="154"/>
      <c r="F37" s="154"/>
      <c r="G37" s="80"/>
      <c r="H37" s="62"/>
      <c r="I37" s="62"/>
      <c r="J37" s="154"/>
      <c r="K37" s="80"/>
      <c r="L37" s="62"/>
      <c r="M37" s="62"/>
      <c r="N37" s="154"/>
      <c r="O37" s="80"/>
      <c r="P37" s="62"/>
      <c r="Q37" s="62"/>
      <c r="R37" s="154"/>
      <c r="S37" s="80"/>
      <c r="T37" s="154"/>
      <c r="U37" s="155"/>
      <c r="V37" s="155"/>
      <c r="W37" s="155"/>
      <c r="X37" s="155"/>
      <c r="Y37" s="42"/>
      <c r="Z37" s="42"/>
      <c r="AA37" s="42"/>
      <c r="AB37" s="42"/>
    </row>
    <row r="38" spans="1:28" ht="21" customHeight="1" x14ac:dyDescent="0.25">
      <c r="A38" s="128" t="s">
        <v>153</v>
      </c>
      <c r="B38" s="211">
        <f>Data!P8</f>
        <v>0</v>
      </c>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row>
    <row r="39" spans="1:28" ht="49.5" customHeight="1" x14ac:dyDescent="0.25">
      <c r="A39" s="128" t="s">
        <v>153</v>
      </c>
      <c r="B39" s="208">
        <f>Data!P9</f>
        <v>0</v>
      </c>
      <c r="C39" s="208"/>
      <c r="D39" s="208"/>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row>
    <row r="40" spans="1:28" ht="15" customHeight="1" x14ac:dyDescent="0.25">
      <c r="A40" s="128" t="s">
        <v>153</v>
      </c>
      <c r="B40" s="208">
        <f>Data!P10</f>
        <v>0</v>
      </c>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row>
    <row r="41" spans="1:28" ht="34.5" customHeight="1" x14ac:dyDescent="0.25">
      <c r="A41" s="128" t="s">
        <v>153</v>
      </c>
      <c r="B41" s="208">
        <f>Data!P11</f>
        <v>0</v>
      </c>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row>
    <row r="42" spans="1:28" ht="17.25" customHeight="1" x14ac:dyDescent="0.25">
      <c r="A42" s="128" t="s">
        <v>153</v>
      </c>
      <c r="B42" s="208">
        <f>Data!P12</f>
        <v>0</v>
      </c>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row>
    <row r="43" spans="1:28" ht="19.5" customHeight="1" x14ac:dyDescent="0.25">
      <c r="A43" s="128" t="s">
        <v>153</v>
      </c>
      <c r="B43" s="208">
        <f>Data!P13</f>
        <v>0</v>
      </c>
      <c r="C43" s="208"/>
      <c r="D43" s="208"/>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row>
    <row r="44" spans="1:28" ht="15.75" x14ac:dyDescent="0.25">
      <c r="A44" s="128" t="s">
        <v>153</v>
      </c>
      <c r="B44" s="208">
        <f>Data!P14</f>
        <v>0</v>
      </c>
      <c r="C44" s="208"/>
      <c r="D44" s="208"/>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row>
    <row r="45" spans="1:28" ht="15.75" x14ac:dyDescent="0.25">
      <c r="A45" s="128" t="s">
        <v>153</v>
      </c>
      <c r="B45" s="208">
        <f>Data!P15</f>
        <v>0</v>
      </c>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row>
    <row r="46" spans="1:28" ht="15.75" x14ac:dyDescent="0.25">
      <c r="A46" s="128" t="s">
        <v>153</v>
      </c>
      <c r="B46" s="208">
        <f>Data!P16</f>
        <v>0</v>
      </c>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row>
    <row r="47" spans="1:28" ht="15.75" x14ac:dyDescent="0.25">
      <c r="A47" s="128" t="s">
        <v>153</v>
      </c>
      <c r="B47" s="208">
        <f>Data!P17</f>
        <v>0</v>
      </c>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row>
    <row r="48" spans="1:28" ht="15.75" x14ac:dyDescent="0.25">
      <c r="A48" s="128" t="s">
        <v>153</v>
      </c>
      <c r="B48" s="208">
        <f>Data!P18</f>
        <v>0</v>
      </c>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row>
    <row r="49" spans="1:28" ht="15.75" x14ac:dyDescent="0.25">
      <c r="A49" s="128" t="s">
        <v>153</v>
      </c>
      <c r="B49" s="208">
        <f>Data!P19</f>
        <v>0</v>
      </c>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row>
    <row r="50" spans="1:28" ht="15.75" x14ac:dyDescent="0.25">
      <c r="A50" s="128" t="s">
        <v>153</v>
      </c>
      <c r="B50" s="208">
        <f>Data!P20</f>
        <v>0</v>
      </c>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row>
    <row r="51" spans="1:28" ht="15.75" x14ac:dyDescent="0.25">
      <c r="A51" s="128" t="s">
        <v>153</v>
      </c>
      <c r="B51" s="208">
        <f>Data!P21</f>
        <v>0</v>
      </c>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row>
    <row r="52" spans="1:28" ht="15.75" x14ac:dyDescent="0.25">
      <c r="A52" s="128" t="s">
        <v>153</v>
      </c>
      <c r="B52" s="208">
        <f>Data!P22</f>
        <v>0</v>
      </c>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row>
    <row r="53" spans="1:28" ht="15.75" x14ac:dyDescent="0.25">
      <c r="A53" s="128" t="s">
        <v>153</v>
      </c>
      <c r="B53" s="208">
        <f>Data!P23</f>
        <v>0</v>
      </c>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row>
    <row r="54" spans="1:28" ht="15.75" x14ac:dyDescent="0.25">
      <c r="A54" s="128" t="s">
        <v>153</v>
      </c>
      <c r="B54" s="208">
        <f>Data!P24</f>
        <v>0</v>
      </c>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row>
    <row r="55" spans="1:28" ht="15.75" x14ac:dyDescent="0.25">
      <c r="A55" s="128" t="s">
        <v>153</v>
      </c>
      <c r="B55" s="208">
        <f>Data!P25</f>
        <v>0</v>
      </c>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row>
    <row r="56" spans="1:28" ht="15.75" x14ac:dyDescent="0.25">
      <c r="A56" s="128" t="s">
        <v>153</v>
      </c>
      <c r="B56" s="208">
        <f>Data!P26</f>
        <v>0</v>
      </c>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row>
    <row r="57" spans="1:28" ht="15.75" x14ac:dyDescent="0.25">
      <c r="A57" s="128" t="s">
        <v>153</v>
      </c>
      <c r="B57" s="208">
        <f>Data!P27</f>
        <v>0</v>
      </c>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row>
    <row r="58" spans="1:28" ht="15.75" x14ac:dyDescent="0.25">
      <c r="A58" s="128" t="s">
        <v>153</v>
      </c>
      <c r="B58" s="208">
        <f>Data!P28</f>
        <v>0</v>
      </c>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row>
    <row r="59" spans="1:28" ht="15.75" x14ac:dyDescent="0.25">
      <c r="A59" s="128" t="s">
        <v>153</v>
      </c>
      <c r="B59" s="208">
        <f>Data!P29</f>
        <v>0</v>
      </c>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row>
    <row r="60" spans="1:28" ht="15.75" x14ac:dyDescent="0.25">
      <c r="A60" s="128" t="s">
        <v>153</v>
      </c>
      <c r="B60" s="208">
        <f>Data!P30</f>
        <v>0</v>
      </c>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row>
    <row r="61" spans="1:28" ht="15.75" x14ac:dyDescent="0.25">
      <c r="A61" s="128" t="s">
        <v>153</v>
      </c>
      <c r="B61" s="208">
        <f>Data!P31</f>
        <v>0</v>
      </c>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row>
    <row r="62" spans="1:28" ht="15.75" x14ac:dyDescent="0.25">
      <c r="A62" s="128" t="s">
        <v>153</v>
      </c>
      <c r="B62" s="208">
        <f>Data!P32</f>
        <v>0</v>
      </c>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row>
  </sheetData>
  <mergeCells count="58">
    <mergeCell ref="B58:AB58"/>
    <mergeCell ref="B59:AB59"/>
    <mergeCell ref="B60:AB60"/>
    <mergeCell ref="B61:AB61"/>
    <mergeCell ref="B62:AB62"/>
    <mergeCell ref="B53:AB53"/>
    <mergeCell ref="B54:AB54"/>
    <mergeCell ref="B55:AB55"/>
    <mergeCell ref="B56:AB56"/>
    <mergeCell ref="B57:AB57"/>
    <mergeCell ref="B49:AB49"/>
    <mergeCell ref="B50:AB50"/>
    <mergeCell ref="B51:AB51"/>
    <mergeCell ref="B52:AB52"/>
    <mergeCell ref="B25:AB25"/>
    <mergeCell ref="B26:AB26"/>
    <mergeCell ref="B27:AB27"/>
    <mergeCell ref="B28:AB28"/>
    <mergeCell ref="B29:AB29"/>
    <mergeCell ref="B30:AB30"/>
    <mergeCell ref="B31:AB31"/>
    <mergeCell ref="B32:AB32"/>
    <mergeCell ref="B33:AB33"/>
    <mergeCell ref="B34:AB34"/>
    <mergeCell ref="B44:AB44"/>
    <mergeCell ref="B45:AB45"/>
    <mergeCell ref="B46:AB46"/>
    <mergeCell ref="B47:AB47"/>
    <mergeCell ref="B48:AB48"/>
    <mergeCell ref="B42:AB42"/>
    <mergeCell ref="B43:AB43"/>
    <mergeCell ref="B17:AB17"/>
    <mergeCell ref="A3:T3"/>
    <mergeCell ref="V3:X3"/>
    <mergeCell ref="Z3:AB3"/>
    <mergeCell ref="B4:D4"/>
    <mergeCell ref="F4:H4"/>
    <mergeCell ref="J4:L4"/>
    <mergeCell ref="N4:P4"/>
    <mergeCell ref="R4:T4"/>
    <mergeCell ref="B12:AB12"/>
    <mergeCell ref="B13:AB13"/>
    <mergeCell ref="B14:AB14"/>
    <mergeCell ref="B15:AB15"/>
    <mergeCell ref="B41:AB41"/>
    <mergeCell ref="B16:AB16"/>
    <mergeCell ref="B36:Z36"/>
    <mergeCell ref="B38:AB38"/>
    <mergeCell ref="B39:AB39"/>
    <mergeCell ref="B40:AB40"/>
    <mergeCell ref="B35:AB35"/>
    <mergeCell ref="B18:AB18"/>
    <mergeCell ref="B19:AB19"/>
    <mergeCell ref="B20:AB20"/>
    <mergeCell ref="B21:AB21"/>
    <mergeCell ref="B22:AB22"/>
    <mergeCell ref="B23:AB23"/>
    <mergeCell ref="B24:AB24"/>
  </mergeCells>
  <pageMargins left="0.7" right="0.7" top="0.75" bottom="0.75" header="0.3" footer="0.3"/>
  <pageSetup scale="55" orientation="portrait" r:id="rId1"/>
  <headerFooter>
    <oddFooter>&amp;CEvaluator Survey Results - Students</oddFooter>
  </headerFooter>
  <rowBreaks count="1" manualBreakCount="1">
    <brk id="9"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0203C-31F2-4560-9E3C-163B066F2FAB}">
  <dimension ref="A1:AP37"/>
  <sheetViews>
    <sheetView view="pageLayout" topLeftCell="A27" zoomScaleNormal="100" workbookViewId="0">
      <selection activeCell="AB17" sqref="AB17"/>
    </sheetView>
  </sheetViews>
  <sheetFormatPr defaultRowHeight="15" x14ac:dyDescent="0.25"/>
  <cols>
    <col min="1" max="1" width="3.28515625" style="7" customWidth="1"/>
    <col min="2" max="2" width="10.42578125" style="7" customWidth="1"/>
    <col min="3" max="3" width="1.140625" style="7" customWidth="1"/>
    <col min="4" max="4" width="10.42578125" style="7" customWidth="1"/>
    <col min="5" max="5" width="1.140625" style="7" customWidth="1"/>
    <col min="6" max="6" width="10.42578125" style="7" customWidth="1"/>
    <col min="7" max="7" width="1.140625" style="8" customWidth="1"/>
    <col min="8" max="8" width="7.5703125" style="8" customWidth="1"/>
    <col min="9" max="9" width="1.28515625" style="8" customWidth="1"/>
    <col min="10" max="10" width="7.5703125" style="8" customWidth="1"/>
    <col min="11" max="11" width="1.28515625" style="8" customWidth="1"/>
    <col min="12" max="12" width="7.5703125" style="8" customWidth="1"/>
    <col min="13" max="13" width="1.28515625" style="8" customWidth="1"/>
    <col min="14" max="14" width="7.5703125" style="8" customWidth="1"/>
    <col min="15" max="15" width="1.28515625" style="8" customWidth="1"/>
    <col min="16" max="16" width="7.5703125" style="8" customWidth="1"/>
    <col min="17" max="17" width="1.28515625" style="8" customWidth="1"/>
    <col min="18" max="18" width="7.5703125" style="8" customWidth="1"/>
    <col min="19" max="19" width="1.140625" style="8" customWidth="1"/>
    <col min="20" max="20" width="7.5703125" style="8" customWidth="1"/>
    <col min="21" max="21" width="1.140625" style="8" customWidth="1"/>
    <col min="22" max="22" width="7.5703125" style="8" customWidth="1"/>
    <col min="23" max="23" width="1.140625" style="8" customWidth="1"/>
    <col min="24" max="24" width="7.5703125" style="10" customWidth="1"/>
    <col min="25" max="25" width="1.140625" style="10" customWidth="1"/>
    <col min="26" max="26" width="7.5703125" style="7" customWidth="1"/>
    <col min="27" max="27" width="1.140625" style="7" customWidth="1"/>
    <col min="28" max="28" width="9.140625" style="7" customWidth="1"/>
    <col min="29" max="29" width="1" style="7" customWidth="1"/>
    <col min="30" max="30" width="9.140625" style="7" customWidth="1"/>
    <col min="31" max="31" width="1" style="7" customWidth="1"/>
    <col min="32" max="32" width="8" style="7" customWidth="1"/>
    <col min="33" max="33" width="1" style="7" customWidth="1"/>
    <col min="34" max="34" width="8" style="7" customWidth="1"/>
    <col min="35" max="35" width="1" style="7" customWidth="1"/>
    <col min="36" max="36" width="6.140625" style="7" customWidth="1"/>
    <col min="37" max="37" width="1" style="7" customWidth="1"/>
    <col min="38" max="38" width="6.140625" style="7" customWidth="1"/>
    <col min="39" max="39" width="1" style="7" customWidth="1"/>
    <col min="40" max="40" width="5.85546875" style="7" customWidth="1"/>
    <col min="41" max="41" width="1" style="7" customWidth="1"/>
    <col min="42" max="42" width="5.85546875" style="7" customWidth="1"/>
    <col min="43" max="16384" width="9.140625" style="7"/>
  </cols>
  <sheetData>
    <row r="1" spans="1:34" ht="15.75" x14ac:dyDescent="0.25">
      <c r="A1" s="11" t="s">
        <v>155</v>
      </c>
      <c r="G1" s="7"/>
      <c r="H1" s="7"/>
      <c r="I1" s="7"/>
      <c r="J1" s="7"/>
      <c r="K1" s="7"/>
      <c r="L1" s="7"/>
      <c r="M1" s="7"/>
      <c r="N1" s="7"/>
      <c r="O1" s="7"/>
      <c r="P1" s="7"/>
      <c r="Q1" s="7"/>
      <c r="R1" s="7"/>
    </row>
    <row r="2" spans="1:34" ht="15.75" x14ac:dyDescent="0.25">
      <c r="A2" s="41" t="s">
        <v>156</v>
      </c>
      <c r="B2" s="42"/>
      <c r="C2" s="42"/>
      <c r="D2" s="42"/>
      <c r="E2" s="42"/>
      <c r="F2" s="42"/>
      <c r="G2" s="42"/>
      <c r="H2" s="42"/>
      <c r="I2" s="42"/>
      <c r="J2" s="42"/>
      <c r="K2" s="42"/>
      <c r="L2" s="42"/>
      <c r="M2" s="42"/>
      <c r="N2" s="42"/>
      <c r="O2" s="42"/>
      <c r="P2" s="42"/>
      <c r="Q2" s="42"/>
      <c r="R2" s="42"/>
      <c r="S2" s="43"/>
      <c r="T2" s="43"/>
      <c r="U2" s="43"/>
      <c r="V2" s="43"/>
      <c r="W2" s="43"/>
      <c r="X2" s="156"/>
      <c r="Y2" s="156"/>
      <c r="Z2" s="42"/>
      <c r="AA2" s="42"/>
      <c r="AB2" s="42"/>
      <c r="AC2" s="42"/>
      <c r="AD2" s="42"/>
      <c r="AE2" s="42"/>
      <c r="AF2" s="42"/>
      <c r="AG2" s="42"/>
      <c r="AH2" s="42"/>
    </row>
    <row r="3" spans="1:34" ht="15" customHeight="1" x14ac:dyDescent="0.25">
      <c r="A3" s="62"/>
      <c r="B3" s="62"/>
      <c r="C3" s="62"/>
      <c r="D3" s="196" t="s">
        <v>9</v>
      </c>
      <c r="E3" s="196"/>
      <c r="F3" s="196"/>
      <c r="G3" s="196"/>
      <c r="H3" s="196"/>
      <c r="I3" s="196"/>
      <c r="J3" s="196"/>
      <c r="K3" s="196"/>
      <c r="L3" s="196"/>
      <c r="M3" s="196"/>
      <c r="N3" s="196"/>
      <c r="O3" s="196"/>
      <c r="P3" s="196"/>
      <c r="Q3" s="196"/>
      <c r="R3" s="196"/>
      <c r="S3" s="196"/>
      <c r="T3" s="196"/>
      <c r="U3" s="196"/>
      <c r="V3" s="196"/>
      <c r="W3" s="196"/>
      <c r="X3" s="196"/>
      <c r="Y3" s="196"/>
      <c r="Z3" s="196"/>
      <c r="AA3" s="83"/>
      <c r="AB3" s="200" t="s">
        <v>10</v>
      </c>
      <c r="AC3" s="196"/>
      <c r="AD3" s="201"/>
      <c r="AE3" s="84"/>
      <c r="AF3" s="196" t="s">
        <v>26</v>
      </c>
      <c r="AG3" s="196"/>
      <c r="AH3" s="196"/>
    </row>
    <row r="4" spans="1:34" ht="31.5" customHeight="1" x14ac:dyDescent="0.25">
      <c r="A4" s="63"/>
      <c r="B4" s="63"/>
      <c r="C4" s="63"/>
      <c r="D4" s="212" t="s">
        <v>157</v>
      </c>
      <c r="E4" s="212"/>
      <c r="F4" s="212"/>
      <c r="G4" s="64"/>
      <c r="H4" s="212" t="s">
        <v>158</v>
      </c>
      <c r="I4" s="212"/>
      <c r="J4" s="212"/>
      <c r="K4" s="64"/>
      <c r="L4" s="212" t="s">
        <v>159</v>
      </c>
      <c r="M4" s="212"/>
      <c r="N4" s="212"/>
      <c r="O4" s="64"/>
      <c r="P4" s="212" t="s">
        <v>160</v>
      </c>
      <c r="Q4" s="212"/>
      <c r="R4" s="212"/>
      <c r="S4" s="136"/>
      <c r="T4" s="214" t="s">
        <v>161</v>
      </c>
      <c r="U4" s="214"/>
      <c r="V4" s="214"/>
      <c r="W4" s="147"/>
      <c r="X4" s="212" t="s">
        <v>162</v>
      </c>
      <c r="Y4" s="212"/>
      <c r="Z4" s="212"/>
      <c r="AA4" s="88"/>
      <c r="AB4" s="49" t="s">
        <v>113</v>
      </c>
      <c r="AC4" s="49"/>
      <c r="AD4" s="49" t="s">
        <v>114</v>
      </c>
      <c r="AE4" s="50"/>
      <c r="AF4" s="51"/>
      <c r="AG4" s="51"/>
      <c r="AH4" s="51"/>
    </row>
    <row r="5" spans="1:34" ht="15" customHeight="1" x14ac:dyDescent="0.25">
      <c r="A5" s="89"/>
      <c r="B5" s="46"/>
      <c r="C5" s="46"/>
      <c r="D5" s="90" t="s">
        <v>11</v>
      </c>
      <c r="E5" s="90"/>
      <c r="F5" s="90" t="s">
        <v>12</v>
      </c>
      <c r="G5" s="91"/>
      <c r="H5" s="90" t="s">
        <v>11</v>
      </c>
      <c r="I5" s="90"/>
      <c r="J5" s="90" t="s">
        <v>12</v>
      </c>
      <c r="K5" s="91"/>
      <c r="L5" s="90" t="s">
        <v>11</v>
      </c>
      <c r="M5" s="90"/>
      <c r="N5" s="90" t="s">
        <v>12</v>
      </c>
      <c r="O5" s="91"/>
      <c r="P5" s="90" t="s">
        <v>11</v>
      </c>
      <c r="Q5" s="90"/>
      <c r="R5" s="90" t="s">
        <v>12</v>
      </c>
      <c r="S5" s="90"/>
      <c r="T5" s="90"/>
      <c r="U5" s="90"/>
      <c r="V5" s="90"/>
      <c r="W5" s="91"/>
      <c r="X5" s="90" t="s">
        <v>11</v>
      </c>
      <c r="Y5" s="90"/>
      <c r="Z5" s="90" t="s">
        <v>12</v>
      </c>
      <c r="AA5" s="93"/>
      <c r="AB5" s="94" t="s">
        <v>117</v>
      </c>
      <c r="AC5" s="94"/>
      <c r="AD5" s="94" t="s">
        <v>117</v>
      </c>
      <c r="AE5" s="95"/>
      <c r="AF5" s="94" t="s">
        <v>117</v>
      </c>
      <c r="AG5" s="46"/>
      <c r="AH5" s="94" t="s">
        <v>118</v>
      </c>
    </row>
    <row r="6" spans="1:34" ht="15.75" x14ac:dyDescent="0.25">
      <c r="A6" s="51"/>
      <c r="B6" s="51"/>
      <c r="C6" s="51"/>
      <c r="D6" s="51"/>
      <c r="E6" s="51"/>
      <c r="F6" s="51"/>
      <c r="G6" s="53"/>
      <c r="H6" s="53"/>
      <c r="I6" s="53"/>
      <c r="J6" s="53"/>
      <c r="K6" s="53"/>
      <c r="L6" s="53"/>
      <c r="M6" s="53"/>
      <c r="N6" s="53"/>
      <c r="O6" s="53"/>
      <c r="P6" s="53"/>
      <c r="Q6" s="53"/>
      <c r="R6" s="53"/>
      <c r="S6" s="53"/>
      <c r="T6" s="53"/>
      <c r="U6" s="53"/>
      <c r="V6" s="53"/>
      <c r="W6" s="53"/>
      <c r="X6" s="97"/>
      <c r="Y6" s="97"/>
      <c r="Z6" s="51"/>
      <c r="AA6" s="51"/>
      <c r="AB6" s="113"/>
      <c r="AC6" s="51"/>
      <c r="AD6" s="51"/>
      <c r="AE6" s="50"/>
      <c r="AF6" s="51"/>
      <c r="AG6" s="51"/>
      <c r="AH6" s="51"/>
    </row>
    <row r="7" spans="1:34" s="10" customFormat="1" ht="15.75" x14ac:dyDescent="0.25">
      <c r="A7" s="97"/>
      <c r="B7" s="97"/>
      <c r="C7" s="97"/>
      <c r="D7" s="97">
        <f>Data!AF56</f>
        <v>0</v>
      </c>
      <c r="E7" s="97"/>
      <c r="F7" s="157" t="e">
        <f>D7/Data!$A$53</f>
        <v>#DIV/0!</v>
      </c>
      <c r="G7" s="63"/>
      <c r="H7" s="63">
        <f>Data!AF57</f>
        <v>0</v>
      </c>
      <c r="I7" s="63"/>
      <c r="J7" s="157" t="e">
        <f>H7/Data!$A$53</f>
        <v>#DIV/0!</v>
      </c>
      <c r="K7" s="63"/>
      <c r="L7" s="63">
        <f>Data!AF58</f>
        <v>0</v>
      </c>
      <c r="M7" s="63"/>
      <c r="N7" s="157" t="e">
        <f>L7/Data!$A$53</f>
        <v>#DIV/0!</v>
      </c>
      <c r="O7" s="63"/>
      <c r="P7" s="63">
        <f>Data!AF59</f>
        <v>0</v>
      </c>
      <c r="Q7" s="63"/>
      <c r="R7" s="157" t="e">
        <f>P7/Data!$A$53</f>
        <v>#DIV/0!</v>
      </c>
      <c r="S7" s="63"/>
      <c r="T7" s="63">
        <f>Data!AF60</f>
        <v>0</v>
      </c>
      <c r="U7" s="63"/>
      <c r="V7" s="157" t="e">
        <f>T7/Data!$A$53</f>
        <v>#DIV/0!</v>
      </c>
      <c r="W7" s="63"/>
      <c r="X7" s="97">
        <f>Data!AF61</f>
        <v>0</v>
      </c>
      <c r="Y7" s="97"/>
      <c r="Z7" s="157" t="e">
        <f>X7/Data!$A$53</f>
        <v>#DIV/0!</v>
      </c>
      <c r="AA7" s="97"/>
      <c r="AB7" s="158" t="e">
        <f>Data!AF54</f>
        <v>#DIV/0!</v>
      </c>
      <c r="AC7" s="100"/>
      <c r="AD7" s="100">
        <f>Data!AF66</f>
        <v>0</v>
      </c>
      <c r="AE7" s="103"/>
      <c r="AF7" s="100">
        <f>Data!AF77</f>
        <v>1.8</v>
      </c>
      <c r="AG7" s="100"/>
      <c r="AH7" s="100">
        <f>Data!AF78</f>
        <v>0.9</v>
      </c>
    </row>
    <row r="8" spans="1:34" ht="15.75" x14ac:dyDescent="0.25">
      <c r="A8" s="46"/>
      <c r="B8" s="46"/>
      <c r="C8" s="46"/>
      <c r="D8" s="46"/>
      <c r="E8" s="46"/>
      <c r="F8" s="46"/>
      <c r="G8" s="48"/>
      <c r="H8" s="48"/>
      <c r="I8" s="48"/>
      <c r="J8" s="48"/>
      <c r="K8" s="48"/>
      <c r="L8" s="48"/>
      <c r="M8" s="48"/>
      <c r="N8" s="48"/>
      <c r="O8" s="48"/>
      <c r="P8" s="48"/>
      <c r="Q8" s="48"/>
      <c r="R8" s="48"/>
      <c r="S8" s="48"/>
      <c r="T8" s="48"/>
      <c r="U8" s="48"/>
      <c r="V8" s="48"/>
      <c r="W8" s="48"/>
      <c r="X8" s="105"/>
      <c r="Y8" s="105"/>
      <c r="Z8" s="46"/>
      <c r="AA8" s="46"/>
      <c r="AB8" s="159"/>
      <c r="AC8" s="46"/>
      <c r="AD8" s="46"/>
      <c r="AE8" s="95"/>
      <c r="AF8" s="46"/>
      <c r="AG8" s="46"/>
      <c r="AH8" s="46"/>
    </row>
    <row r="9" spans="1:34" ht="15.75" x14ac:dyDescent="0.25">
      <c r="A9" s="41" t="s">
        <v>163</v>
      </c>
      <c r="B9" s="42"/>
      <c r="C9" s="42"/>
      <c r="D9" s="42"/>
      <c r="E9" s="42"/>
      <c r="F9" s="42"/>
      <c r="G9" s="43"/>
      <c r="H9" s="43"/>
      <c r="I9" s="43"/>
      <c r="J9" s="43"/>
      <c r="K9" s="43"/>
      <c r="L9" s="43"/>
      <c r="M9" s="43"/>
      <c r="N9" s="43"/>
      <c r="O9" s="43"/>
      <c r="P9" s="43"/>
      <c r="Q9" s="43"/>
      <c r="R9" s="43"/>
      <c r="S9" s="53"/>
      <c r="T9" s="53"/>
      <c r="U9" s="53"/>
      <c r="V9" s="53"/>
      <c r="W9" s="53"/>
      <c r="X9" s="97"/>
      <c r="Y9" s="97"/>
      <c r="Z9" s="51"/>
      <c r="AA9" s="51"/>
      <c r="AB9" s="51"/>
      <c r="AC9" s="51"/>
      <c r="AD9" s="51"/>
      <c r="AE9" s="51"/>
      <c r="AF9" s="51"/>
      <c r="AG9" s="51"/>
      <c r="AH9" s="51"/>
    </row>
    <row r="10" spans="1:34" ht="15.75" x14ac:dyDescent="0.25">
      <c r="A10" s="46"/>
      <c r="B10" s="47"/>
      <c r="C10" s="47"/>
      <c r="D10" s="47"/>
      <c r="E10" s="47"/>
      <c r="F10" s="47"/>
      <c r="G10" s="48"/>
      <c r="H10" s="191" t="s">
        <v>10</v>
      </c>
      <c r="I10" s="191"/>
      <c r="J10" s="191"/>
      <c r="K10" s="191"/>
      <c r="L10" s="191"/>
      <c r="M10" s="191"/>
      <c r="N10" s="191"/>
      <c r="O10" s="110"/>
      <c r="P10" s="207" t="s">
        <v>26</v>
      </c>
      <c r="Q10" s="191"/>
      <c r="R10" s="191"/>
      <c r="S10" s="53"/>
      <c r="T10" s="53"/>
      <c r="U10" s="53"/>
      <c r="V10" s="53"/>
      <c r="W10" s="53"/>
      <c r="X10" s="97"/>
      <c r="Y10" s="97"/>
      <c r="Z10" s="51"/>
      <c r="AA10" s="51"/>
      <c r="AB10" s="51"/>
      <c r="AC10" s="51"/>
      <c r="AD10" s="51"/>
      <c r="AE10" s="51"/>
      <c r="AF10" s="51"/>
      <c r="AG10" s="51"/>
      <c r="AH10" s="51"/>
    </row>
    <row r="11" spans="1:34" ht="15.75" x14ac:dyDescent="0.25">
      <c r="A11" s="51"/>
      <c r="B11" s="52"/>
      <c r="C11" s="52"/>
      <c r="D11" s="52"/>
      <c r="E11" s="52"/>
      <c r="F11" s="52"/>
      <c r="G11" s="53"/>
      <c r="H11" s="196" t="s">
        <v>113</v>
      </c>
      <c r="I11" s="196"/>
      <c r="J11" s="196"/>
      <c r="K11" s="111"/>
      <c r="L11" s="196" t="s">
        <v>114</v>
      </c>
      <c r="M11" s="196"/>
      <c r="N11" s="196"/>
      <c r="O11" s="110"/>
      <c r="P11" s="111"/>
      <c r="Q11" s="111"/>
      <c r="R11" s="111"/>
      <c r="S11" s="53"/>
      <c r="T11" s="53"/>
      <c r="U11" s="53"/>
      <c r="V11" s="53"/>
      <c r="W11" s="53"/>
      <c r="X11" s="97"/>
      <c r="Y11" s="97"/>
      <c r="Z11" s="51"/>
      <c r="AA11" s="51"/>
      <c r="AB11" s="51"/>
      <c r="AC11" s="51"/>
      <c r="AD11" s="51"/>
      <c r="AE11" s="51"/>
      <c r="AF11" s="51"/>
      <c r="AG11" s="51"/>
      <c r="AH11" s="51"/>
    </row>
    <row r="12" spans="1:34" ht="15.75" x14ac:dyDescent="0.25">
      <c r="A12" s="51"/>
      <c r="B12" s="51"/>
      <c r="C12" s="51"/>
      <c r="D12" s="51"/>
      <c r="E12" s="51"/>
      <c r="F12" s="51"/>
      <c r="G12" s="53"/>
      <c r="H12" s="61" t="s">
        <v>11</v>
      </c>
      <c r="I12" s="43"/>
      <c r="J12" s="61" t="s">
        <v>12</v>
      </c>
      <c r="K12" s="62"/>
      <c r="L12" s="61" t="s">
        <v>11</v>
      </c>
      <c r="M12" s="43"/>
      <c r="N12" s="61" t="s">
        <v>12</v>
      </c>
      <c r="O12" s="71"/>
      <c r="P12" s="61" t="s">
        <v>11</v>
      </c>
      <c r="Q12" s="43"/>
      <c r="R12" s="61" t="s">
        <v>12</v>
      </c>
      <c r="S12" s="53"/>
      <c r="T12" s="53"/>
      <c r="U12" s="53"/>
      <c r="V12" s="53"/>
      <c r="W12" s="53"/>
      <c r="X12" s="97"/>
      <c r="Y12" s="97"/>
      <c r="Z12" s="51"/>
      <c r="AA12" s="51"/>
      <c r="AB12" s="51"/>
      <c r="AC12" s="51"/>
      <c r="AD12" s="51"/>
      <c r="AE12" s="51"/>
      <c r="AF12" s="51"/>
      <c r="AG12" s="51"/>
      <c r="AH12" s="51"/>
    </row>
    <row r="13" spans="1:34" ht="15.75" x14ac:dyDescent="0.25">
      <c r="A13" s="51"/>
      <c r="B13" s="51"/>
      <c r="C13" s="51"/>
      <c r="D13" s="51"/>
      <c r="E13" s="51"/>
      <c r="F13" s="51"/>
      <c r="G13" s="53"/>
      <c r="H13" s="63"/>
      <c r="I13" s="63"/>
      <c r="J13" s="64"/>
      <c r="K13" s="63"/>
      <c r="L13" s="63"/>
      <c r="M13" s="63"/>
      <c r="N13" s="63"/>
      <c r="O13" s="112"/>
      <c r="P13" s="113"/>
      <c r="Q13" s="63"/>
      <c r="R13" s="63"/>
      <c r="S13" s="53"/>
      <c r="T13" s="53"/>
      <c r="U13" s="53"/>
      <c r="V13" s="53"/>
      <c r="W13" s="53"/>
      <c r="X13" s="97"/>
      <c r="Y13" s="97"/>
      <c r="Z13" s="51"/>
      <c r="AA13" s="51"/>
      <c r="AB13" s="51"/>
      <c r="AC13" s="51"/>
      <c r="AD13" s="51"/>
      <c r="AE13" s="51"/>
      <c r="AF13" s="51"/>
      <c r="AG13" s="51"/>
      <c r="AH13" s="51"/>
    </row>
    <row r="14" spans="1:34" ht="15" customHeight="1" x14ac:dyDescent="0.25">
      <c r="A14" s="117" t="s">
        <v>151</v>
      </c>
      <c r="B14" s="189" t="s">
        <v>227</v>
      </c>
      <c r="C14" s="189"/>
      <c r="D14" s="189"/>
      <c r="E14" s="189"/>
      <c r="F14" s="189"/>
      <c r="G14" s="66"/>
      <c r="H14" s="67">
        <f>Data!AG55</f>
        <v>0</v>
      </c>
      <c r="I14" s="118"/>
      <c r="J14" s="69" t="e">
        <f>H14/Data!$A$53</f>
        <v>#DIV/0!</v>
      </c>
      <c r="K14" s="66"/>
      <c r="L14" s="63">
        <f>Data!AG67</f>
        <v>0</v>
      </c>
      <c r="M14" s="68"/>
      <c r="N14" s="70" t="e">
        <f>Data!AG67/Data!$A$65</f>
        <v>#DIV/0!</v>
      </c>
      <c r="O14" s="119"/>
      <c r="P14" s="63">
        <f>Data!AG79</f>
        <v>11</v>
      </c>
      <c r="Q14" s="68"/>
      <c r="R14" s="69">
        <f>Data!AG89</f>
        <v>0.08</v>
      </c>
      <c r="S14" s="53"/>
      <c r="T14" s="53"/>
      <c r="U14" s="53"/>
      <c r="V14" s="53"/>
      <c r="W14" s="53"/>
      <c r="X14" s="97"/>
      <c r="Y14" s="97"/>
      <c r="Z14" s="51"/>
      <c r="AA14" s="51"/>
      <c r="AB14" s="51"/>
      <c r="AC14" s="51"/>
      <c r="AD14" s="51"/>
      <c r="AE14" s="51"/>
      <c r="AF14" s="51"/>
      <c r="AG14" s="51"/>
      <c r="AH14" s="51"/>
    </row>
    <row r="15" spans="1:34" ht="15" customHeight="1" x14ac:dyDescent="0.25">
      <c r="A15" s="117" t="s">
        <v>140</v>
      </c>
      <c r="B15" s="189" t="s">
        <v>228</v>
      </c>
      <c r="C15" s="189"/>
      <c r="D15" s="189"/>
      <c r="E15" s="189"/>
      <c r="F15" s="189"/>
      <c r="G15" s="53"/>
      <c r="H15" s="63">
        <f>Data!AG57</f>
        <v>0</v>
      </c>
      <c r="I15" s="53"/>
      <c r="J15" s="69" t="e">
        <f>H15/Data!$A$53</f>
        <v>#DIV/0!</v>
      </c>
      <c r="K15" s="53"/>
      <c r="L15" s="63">
        <f>Data!AG69</f>
        <v>0</v>
      </c>
      <c r="M15" s="63"/>
      <c r="N15" s="70" t="e">
        <f>Data!AG69/Data!$A$65</f>
        <v>#DIV/0!</v>
      </c>
      <c r="O15" s="123"/>
      <c r="P15" s="63">
        <f>Data!AG81</f>
        <v>20</v>
      </c>
      <c r="Q15" s="63"/>
      <c r="R15" s="96">
        <f>Data!AG91</f>
        <v>0.11</v>
      </c>
      <c r="S15" s="53"/>
      <c r="T15" s="53"/>
      <c r="U15" s="53"/>
      <c r="V15" s="53"/>
      <c r="W15" s="53"/>
      <c r="X15" s="97"/>
      <c r="Y15" s="97"/>
      <c r="Z15" s="51"/>
      <c r="AA15" s="51"/>
      <c r="AB15" s="51"/>
      <c r="AC15" s="51"/>
      <c r="AD15" s="51"/>
      <c r="AE15" s="51"/>
      <c r="AF15" s="51"/>
      <c r="AG15" s="51"/>
      <c r="AH15" s="51"/>
    </row>
    <row r="16" spans="1:34" ht="15" customHeight="1" x14ac:dyDescent="0.25">
      <c r="A16" s="117" t="s">
        <v>141</v>
      </c>
      <c r="B16" s="189" t="s">
        <v>229</v>
      </c>
      <c r="C16" s="189"/>
      <c r="D16" s="189"/>
      <c r="E16" s="189"/>
      <c r="F16" s="189"/>
      <c r="G16" s="53"/>
      <c r="H16" s="63">
        <f>Data!AG58</f>
        <v>0</v>
      </c>
      <c r="I16" s="53"/>
      <c r="J16" s="69" t="e">
        <f>H16/Data!$A$53</f>
        <v>#DIV/0!</v>
      </c>
      <c r="K16" s="53"/>
      <c r="L16" s="63">
        <f>Data!AG70</f>
        <v>0</v>
      </c>
      <c r="M16" s="63"/>
      <c r="N16" s="70" t="e">
        <f>Data!AG70/Data!$A$65</f>
        <v>#DIV/0!</v>
      </c>
      <c r="O16" s="123"/>
      <c r="P16" s="63">
        <f>Data!AG82</f>
        <v>79</v>
      </c>
      <c r="Q16" s="63"/>
      <c r="R16" s="96">
        <f>Data!AG92</f>
        <v>0.33</v>
      </c>
      <c r="S16" s="53"/>
      <c r="T16" s="53"/>
      <c r="U16" s="53"/>
      <c r="V16" s="53"/>
      <c r="W16" s="53"/>
      <c r="X16" s="97"/>
      <c r="Y16" s="97"/>
      <c r="Z16" s="51"/>
      <c r="AA16" s="51"/>
      <c r="AB16" s="51"/>
      <c r="AC16" s="51"/>
      <c r="AD16" s="51"/>
      <c r="AE16" s="51"/>
      <c r="AF16" s="51"/>
      <c r="AG16" s="51"/>
      <c r="AH16" s="51"/>
    </row>
    <row r="17" spans="1:42" ht="15" customHeight="1" x14ac:dyDescent="0.25">
      <c r="A17" s="117" t="s">
        <v>142</v>
      </c>
      <c r="B17" s="189" t="s">
        <v>230</v>
      </c>
      <c r="C17" s="189"/>
      <c r="D17" s="189"/>
      <c r="E17" s="189"/>
      <c r="F17" s="189"/>
      <c r="G17" s="53"/>
      <c r="H17" s="63">
        <f>Data!AG59</f>
        <v>0</v>
      </c>
      <c r="I17" s="53"/>
      <c r="J17" s="69" t="e">
        <f>H17/Data!$A$53</f>
        <v>#DIV/0!</v>
      </c>
      <c r="K17" s="53"/>
      <c r="L17" s="63">
        <f>Data!AG71</f>
        <v>0</v>
      </c>
      <c r="M17" s="63"/>
      <c r="N17" s="70" t="e">
        <f>Data!AG71/Data!$A$65</f>
        <v>#DIV/0!</v>
      </c>
      <c r="O17" s="123"/>
      <c r="P17" s="63">
        <f>Data!AG83</f>
        <v>109</v>
      </c>
      <c r="Q17" s="63"/>
      <c r="R17" s="69">
        <f>Data!AG93</f>
        <v>0.45</v>
      </c>
      <c r="S17" s="53"/>
      <c r="T17" s="53"/>
      <c r="U17" s="53"/>
      <c r="V17" s="53"/>
      <c r="W17" s="53"/>
      <c r="X17" s="97"/>
      <c r="Y17" s="97"/>
      <c r="Z17" s="51"/>
      <c r="AA17" s="51"/>
      <c r="AB17" s="51"/>
      <c r="AC17" s="51"/>
      <c r="AD17" s="51"/>
      <c r="AE17" s="51"/>
      <c r="AF17" s="51"/>
      <c r="AG17" s="51"/>
      <c r="AH17" s="51"/>
    </row>
    <row r="18" spans="1:42" ht="15" customHeight="1" x14ac:dyDescent="0.25">
      <c r="A18" s="129" t="s">
        <v>173</v>
      </c>
      <c r="B18" s="190" t="s">
        <v>164</v>
      </c>
      <c r="C18" s="190"/>
      <c r="D18" s="190"/>
      <c r="E18" s="190"/>
      <c r="F18" s="190"/>
      <c r="G18" s="48"/>
      <c r="H18" s="75">
        <f>Data!AG64</f>
        <v>0</v>
      </c>
      <c r="I18" s="48"/>
      <c r="J18" s="76" t="e">
        <f>H18/Data!$A$53</f>
        <v>#DIV/0!</v>
      </c>
      <c r="K18" s="48"/>
      <c r="L18" s="75">
        <f>Data!AG76</f>
        <v>0</v>
      </c>
      <c r="M18" s="75"/>
      <c r="N18" s="77" t="e">
        <f>Data!AG76/Data!$A$65</f>
        <v>#DIV/0!</v>
      </c>
      <c r="O18" s="130"/>
      <c r="P18" s="75">
        <f>Data!AG88</f>
        <v>3</v>
      </c>
      <c r="Q18" s="75"/>
      <c r="R18" s="104">
        <f>Data!AG98</f>
        <v>0.02</v>
      </c>
      <c r="S18" s="53"/>
      <c r="T18" s="53"/>
      <c r="U18" s="53"/>
      <c r="V18" s="53"/>
      <c r="W18" s="53"/>
      <c r="X18" s="97"/>
      <c r="Y18" s="97"/>
      <c r="Z18" s="51"/>
      <c r="AA18" s="51"/>
      <c r="AB18" s="51"/>
      <c r="AC18" s="51"/>
      <c r="AD18" s="51"/>
      <c r="AE18" s="51"/>
      <c r="AF18" s="51"/>
      <c r="AG18" s="51"/>
      <c r="AH18" s="51"/>
    </row>
    <row r="19" spans="1:42" ht="15.75" x14ac:dyDescent="0.25">
      <c r="A19" s="41" t="s">
        <v>170</v>
      </c>
      <c r="B19" s="42"/>
      <c r="C19" s="42"/>
      <c r="D19" s="42"/>
      <c r="E19" s="42"/>
      <c r="F19" s="42"/>
      <c r="G19" s="43"/>
      <c r="H19" s="43"/>
      <c r="I19" s="43"/>
      <c r="J19" s="43"/>
      <c r="K19" s="43"/>
      <c r="L19" s="43"/>
      <c r="M19" s="43"/>
      <c r="N19" s="43"/>
      <c r="O19" s="43"/>
      <c r="P19" s="43"/>
      <c r="Q19" s="43"/>
      <c r="R19" s="43"/>
      <c r="S19" s="53"/>
      <c r="T19" s="53"/>
      <c r="U19" s="53"/>
      <c r="V19" s="53"/>
      <c r="W19" s="53"/>
      <c r="X19" s="97"/>
      <c r="Y19" s="97"/>
      <c r="Z19" s="51"/>
      <c r="AA19" s="51"/>
      <c r="AB19" s="51"/>
      <c r="AC19" s="51"/>
      <c r="AD19" s="51"/>
      <c r="AE19" s="51"/>
      <c r="AF19" s="51"/>
      <c r="AG19" s="51"/>
      <c r="AH19" s="51"/>
    </row>
    <row r="20" spans="1:42" ht="15.75" x14ac:dyDescent="0.25">
      <c r="A20" s="46"/>
      <c r="B20" s="47"/>
      <c r="C20" s="47"/>
      <c r="D20" s="47"/>
      <c r="E20" s="47"/>
      <c r="F20" s="47"/>
      <c r="G20" s="48"/>
      <c r="H20" s="191" t="s">
        <v>10</v>
      </c>
      <c r="I20" s="191"/>
      <c r="J20" s="191"/>
      <c r="K20" s="191"/>
      <c r="L20" s="191"/>
      <c r="M20" s="191"/>
      <c r="N20" s="191"/>
      <c r="O20" s="110"/>
      <c r="P20" s="207" t="s">
        <v>26</v>
      </c>
      <c r="Q20" s="191"/>
      <c r="R20" s="191"/>
      <c r="S20" s="53"/>
      <c r="T20" s="53"/>
      <c r="U20" s="53"/>
      <c r="V20" s="53"/>
      <c r="W20" s="53"/>
      <c r="X20" s="97"/>
      <c r="Y20" s="97"/>
      <c r="Z20" s="51"/>
      <c r="AA20" s="51"/>
      <c r="AB20" s="51"/>
      <c r="AC20" s="51"/>
      <c r="AD20" s="51"/>
      <c r="AE20" s="51"/>
      <c r="AF20" s="51"/>
      <c r="AG20" s="51"/>
      <c r="AH20" s="51"/>
    </row>
    <row r="21" spans="1:42" ht="15.75" x14ac:dyDescent="0.25">
      <c r="A21" s="51"/>
      <c r="B21" s="51"/>
      <c r="C21" s="51"/>
      <c r="D21" s="51"/>
      <c r="E21" s="51"/>
      <c r="F21" s="51"/>
      <c r="G21" s="53"/>
      <c r="H21" s="196" t="s">
        <v>113</v>
      </c>
      <c r="I21" s="196"/>
      <c r="J21" s="196"/>
      <c r="K21" s="111"/>
      <c r="L21" s="196" t="s">
        <v>114</v>
      </c>
      <c r="M21" s="196"/>
      <c r="N21" s="196"/>
      <c r="O21" s="110"/>
      <c r="P21" s="111"/>
      <c r="Q21" s="111"/>
      <c r="R21" s="111"/>
      <c r="S21" s="53"/>
      <c r="T21" s="53"/>
      <c r="U21" s="53"/>
      <c r="V21" s="53"/>
      <c r="W21" s="53"/>
      <c r="X21" s="97"/>
      <c r="Y21" s="97"/>
      <c r="Z21" s="51"/>
      <c r="AA21" s="51"/>
      <c r="AB21" s="51"/>
      <c r="AC21" s="51"/>
      <c r="AD21" s="51"/>
      <c r="AE21" s="51"/>
      <c r="AF21" s="51"/>
      <c r="AG21" s="51"/>
      <c r="AH21" s="51"/>
    </row>
    <row r="22" spans="1:42" ht="16.5" customHeight="1" x14ac:dyDescent="0.25">
      <c r="A22" s="51"/>
      <c r="B22" s="51"/>
      <c r="C22" s="51"/>
      <c r="D22" s="51"/>
      <c r="E22" s="51"/>
      <c r="F22" s="51"/>
      <c r="G22" s="53"/>
      <c r="H22" s="61" t="s">
        <v>11</v>
      </c>
      <c r="I22" s="43"/>
      <c r="J22" s="61" t="s">
        <v>12</v>
      </c>
      <c r="K22" s="62"/>
      <c r="L22" s="61" t="s">
        <v>11</v>
      </c>
      <c r="M22" s="43"/>
      <c r="N22" s="61" t="s">
        <v>12</v>
      </c>
      <c r="O22" s="71"/>
      <c r="P22" s="61" t="s">
        <v>11</v>
      </c>
      <c r="Q22" s="43"/>
      <c r="R22" s="61" t="s">
        <v>12</v>
      </c>
      <c r="S22" s="53"/>
      <c r="T22" s="53"/>
      <c r="U22" s="53"/>
      <c r="V22" s="53"/>
      <c r="W22" s="53"/>
      <c r="X22" s="97"/>
      <c r="Y22" s="97"/>
      <c r="Z22" s="51"/>
      <c r="AA22" s="51"/>
      <c r="AB22" s="51"/>
      <c r="AC22" s="51"/>
      <c r="AD22" s="51"/>
      <c r="AE22" s="51"/>
      <c r="AF22" s="51"/>
      <c r="AG22" s="51"/>
      <c r="AH22" s="51"/>
    </row>
    <row r="23" spans="1:42" ht="16.5" customHeight="1" x14ac:dyDescent="0.25">
      <c r="A23" s="114" t="s">
        <v>140</v>
      </c>
      <c r="B23" s="213" t="s">
        <v>148</v>
      </c>
      <c r="C23" s="213"/>
      <c r="D23" s="213"/>
      <c r="E23" s="213"/>
      <c r="F23" s="213"/>
      <c r="G23" s="53"/>
      <c r="H23" s="63">
        <f>Data!AI57</f>
        <v>0</v>
      </c>
      <c r="I23" s="63"/>
      <c r="J23" s="160" t="e">
        <f>H23/Data!$A$53</f>
        <v>#DIV/0!</v>
      </c>
      <c r="K23" s="63"/>
      <c r="L23" s="63">
        <f>Data!AI69</f>
        <v>0</v>
      </c>
      <c r="M23" s="63"/>
      <c r="N23" s="115" t="e">
        <f>Data!AI69/Data!$A$65</f>
        <v>#DIV/0!</v>
      </c>
      <c r="O23" s="123"/>
      <c r="P23" s="63">
        <f>Data!AI81</f>
        <v>129</v>
      </c>
      <c r="Q23" s="63"/>
      <c r="R23" s="96">
        <f>Data!AI90</f>
        <v>0</v>
      </c>
      <c r="S23" s="53"/>
      <c r="T23" s="53"/>
      <c r="U23" s="53"/>
      <c r="V23" s="53"/>
      <c r="W23" s="53"/>
      <c r="X23" s="97"/>
      <c r="Y23" s="97"/>
      <c r="Z23" s="51"/>
      <c r="AA23" s="51"/>
      <c r="AB23" s="51"/>
      <c r="AC23" s="51"/>
      <c r="AD23" s="51"/>
      <c r="AE23" s="51"/>
      <c r="AF23" s="51"/>
      <c r="AG23" s="51"/>
      <c r="AH23" s="51"/>
    </row>
    <row r="24" spans="1:42" ht="16.5" customHeight="1" x14ac:dyDescent="0.25">
      <c r="A24" s="114" t="s">
        <v>151</v>
      </c>
      <c r="B24" s="213" t="s">
        <v>149</v>
      </c>
      <c r="C24" s="213"/>
      <c r="D24" s="213"/>
      <c r="E24" s="213"/>
      <c r="F24" s="213"/>
      <c r="G24" s="53"/>
      <c r="H24" s="63">
        <f>Data!AI55</f>
        <v>0</v>
      </c>
      <c r="I24" s="63"/>
      <c r="J24" s="121" t="e">
        <f>H24/Data!$A$53</f>
        <v>#DIV/0!</v>
      </c>
      <c r="K24" s="63"/>
      <c r="L24" s="63">
        <f>Data!AI67</f>
        <v>0</v>
      </c>
      <c r="M24" s="63"/>
      <c r="N24" s="122" t="e">
        <f>Data!AI67/Data!$A$65</f>
        <v>#DIV/0!</v>
      </c>
      <c r="O24" s="123"/>
      <c r="P24" s="63">
        <f>Data!AI79</f>
        <v>33</v>
      </c>
      <c r="Q24" s="63"/>
      <c r="R24" s="96">
        <f>Data!AI89</f>
        <v>0.18</v>
      </c>
      <c r="S24" s="53"/>
      <c r="T24" s="53"/>
      <c r="U24" s="53"/>
      <c r="V24" s="53"/>
      <c r="W24" s="53"/>
      <c r="X24" s="97"/>
      <c r="Y24" s="97"/>
      <c r="Z24" s="51"/>
      <c r="AA24" s="51"/>
      <c r="AB24" s="51"/>
      <c r="AC24" s="51"/>
      <c r="AD24" s="51"/>
      <c r="AE24" s="51"/>
      <c r="AF24" s="51"/>
      <c r="AG24" s="51"/>
      <c r="AH24" s="51"/>
    </row>
    <row r="25" spans="1:42" s="8" customFormat="1" ht="16.5" customHeight="1" x14ac:dyDescent="0.25">
      <c r="A25" s="161" t="s">
        <v>141</v>
      </c>
      <c r="B25" s="189" t="s">
        <v>171</v>
      </c>
      <c r="C25" s="189"/>
      <c r="D25" s="189"/>
      <c r="E25" s="189"/>
      <c r="F25" s="189"/>
      <c r="G25" s="53"/>
      <c r="H25" s="63">
        <f>Data!AI58</f>
        <v>0</v>
      </c>
      <c r="I25" s="63"/>
      <c r="J25" s="121" t="e">
        <f>H25/Data!$A$53</f>
        <v>#DIV/0!</v>
      </c>
      <c r="K25" s="63"/>
      <c r="L25" s="63">
        <f>Data!AI70</f>
        <v>0</v>
      </c>
      <c r="M25" s="63"/>
      <c r="N25" s="122" t="e">
        <f>Data!AI70/Data!$A$65</f>
        <v>#DIV/0!</v>
      </c>
      <c r="O25" s="123"/>
      <c r="P25" s="63">
        <f>Data!AI82</f>
        <v>55</v>
      </c>
      <c r="Q25" s="63"/>
      <c r="R25" s="96">
        <f>Data!AI91</f>
        <v>0.5</v>
      </c>
      <c r="S25" s="53"/>
      <c r="T25" s="53"/>
      <c r="U25" s="53"/>
      <c r="V25" s="53"/>
      <c r="W25" s="53"/>
      <c r="X25" s="63"/>
      <c r="Y25" s="63"/>
      <c r="Z25" s="53"/>
      <c r="AA25" s="53"/>
      <c r="AB25" s="53"/>
      <c r="AC25" s="53"/>
      <c r="AD25" s="53"/>
      <c r="AE25" s="53"/>
      <c r="AF25" s="53"/>
      <c r="AG25" s="53"/>
      <c r="AH25" s="53"/>
    </row>
    <row r="26" spans="1:42" s="8" customFormat="1" ht="16.5" customHeight="1" x14ac:dyDescent="0.25">
      <c r="A26" s="162" t="s">
        <v>173</v>
      </c>
      <c r="B26" s="190" t="s">
        <v>172</v>
      </c>
      <c r="C26" s="190"/>
      <c r="D26" s="190"/>
      <c r="E26" s="190"/>
      <c r="F26" s="190"/>
      <c r="G26" s="48"/>
      <c r="H26" s="75">
        <f>Data!AI64</f>
        <v>0</v>
      </c>
      <c r="I26" s="75"/>
      <c r="J26" s="104" t="e">
        <f>H26/Data!$A$53</f>
        <v>#DIV/0!</v>
      </c>
      <c r="K26" s="75"/>
      <c r="L26" s="75">
        <f>Data!AI76</f>
        <v>0</v>
      </c>
      <c r="M26" s="75"/>
      <c r="N26" s="125" t="e">
        <f>Data!AI76/Data!$A$65</f>
        <v>#DIV/0!</v>
      </c>
      <c r="O26" s="130"/>
      <c r="P26" s="75">
        <f>Data!AI88</f>
        <v>6</v>
      </c>
      <c r="Q26" s="75"/>
      <c r="R26" s="104">
        <f>Data!AI98</f>
        <v>0.04</v>
      </c>
      <c r="S26" s="53"/>
      <c r="T26" s="53"/>
      <c r="U26" s="53"/>
      <c r="V26" s="53"/>
      <c r="W26" s="53"/>
      <c r="X26" s="63"/>
      <c r="Y26" s="63"/>
      <c r="Z26" s="53"/>
      <c r="AA26" s="53"/>
      <c r="AB26" s="53"/>
      <c r="AC26" s="53"/>
      <c r="AD26" s="53"/>
      <c r="AE26" s="53"/>
      <c r="AF26" s="53"/>
      <c r="AG26" s="53"/>
      <c r="AH26" s="53"/>
    </row>
    <row r="27" spans="1:42" ht="15.75" x14ac:dyDescent="0.25">
      <c r="A27" s="51"/>
      <c r="B27" s="51"/>
      <c r="C27" s="51"/>
      <c r="D27" s="51"/>
      <c r="E27" s="51"/>
      <c r="F27" s="51"/>
      <c r="G27" s="53"/>
      <c r="H27" s="53"/>
      <c r="I27" s="53"/>
      <c r="J27" s="53"/>
      <c r="K27" s="53"/>
      <c r="L27" s="53"/>
      <c r="M27" s="53"/>
      <c r="N27" s="53"/>
      <c r="O27" s="53"/>
      <c r="P27" s="53"/>
      <c r="Q27" s="53"/>
      <c r="R27" s="53"/>
      <c r="S27" s="53"/>
      <c r="T27" s="53"/>
      <c r="U27" s="53"/>
      <c r="V27" s="53"/>
      <c r="W27" s="53"/>
      <c r="X27" s="97"/>
      <c r="Y27" s="97"/>
      <c r="Z27" s="51"/>
      <c r="AA27" s="51"/>
      <c r="AB27" s="51"/>
      <c r="AC27" s="51"/>
      <c r="AD27" s="51"/>
      <c r="AE27" s="51"/>
      <c r="AF27" s="51"/>
      <c r="AG27" s="51"/>
      <c r="AH27" s="51"/>
    </row>
    <row r="28" spans="1:42" s="8" customFormat="1" ht="15.75" x14ac:dyDescent="0.25">
      <c r="A28" s="11" t="s">
        <v>236</v>
      </c>
      <c r="B28" s="51"/>
      <c r="C28" s="51"/>
      <c r="D28" s="51"/>
      <c r="E28" s="51"/>
      <c r="F28" s="51"/>
      <c r="G28" s="53"/>
      <c r="H28" s="53"/>
      <c r="I28" s="53"/>
      <c r="J28" s="53"/>
      <c r="K28" s="53"/>
      <c r="L28" s="53"/>
      <c r="M28" s="53"/>
      <c r="N28" s="53"/>
      <c r="O28" s="53"/>
      <c r="P28" s="53"/>
      <c r="Q28" s="53"/>
      <c r="R28" s="53"/>
      <c r="S28" s="53"/>
      <c r="T28" s="53"/>
      <c r="U28" s="53"/>
      <c r="V28" s="53"/>
      <c r="W28" s="53"/>
      <c r="X28" s="97"/>
      <c r="Y28" s="97"/>
      <c r="Z28" s="51"/>
      <c r="AA28" s="51"/>
      <c r="AB28" s="51"/>
      <c r="AC28" s="51"/>
      <c r="AD28" s="51"/>
      <c r="AE28" s="51"/>
      <c r="AF28" s="51"/>
      <c r="AG28" s="51"/>
      <c r="AH28" s="51"/>
      <c r="AI28" s="7"/>
      <c r="AJ28" s="7"/>
      <c r="AK28" s="7"/>
      <c r="AL28" s="7"/>
      <c r="AM28" s="7"/>
      <c r="AN28" s="7"/>
      <c r="AO28" s="7"/>
      <c r="AP28" s="7"/>
    </row>
    <row r="29" spans="1:42" s="8" customFormat="1" ht="15.75" x14ac:dyDescent="0.25">
      <c r="A29" s="41" t="s">
        <v>174</v>
      </c>
      <c r="B29" s="42"/>
      <c r="C29" s="42"/>
      <c r="D29" s="42"/>
      <c r="E29" s="42"/>
      <c r="F29" s="42"/>
      <c r="G29" s="43"/>
      <c r="H29" s="43"/>
      <c r="I29" s="43"/>
      <c r="J29" s="43"/>
      <c r="K29" s="43"/>
      <c r="L29" s="43"/>
      <c r="M29" s="43"/>
      <c r="N29" s="43"/>
      <c r="O29" s="43"/>
      <c r="P29" s="43"/>
      <c r="Q29" s="43"/>
      <c r="R29" s="43"/>
      <c r="S29" s="53"/>
      <c r="T29" s="53"/>
      <c r="U29" s="53"/>
      <c r="V29" s="53"/>
      <c r="W29" s="53"/>
      <c r="X29" s="97"/>
      <c r="Y29" s="97"/>
      <c r="Z29" s="51"/>
      <c r="AA29" s="51"/>
      <c r="AB29" s="51"/>
      <c r="AC29" s="51"/>
      <c r="AD29" s="51"/>
      <c r="AE29" s="51"/>
      <c r="AF29" s="51"/>
      <c r="AG29" s="51"/>
      <c r="AH29" s="51"/>
      <c r="AI29" s="7"/>
      <c r="AJ29" s="7"/>
      <c r="AK29" s="7"/>
      <c r="AL29" s="7"/>
      <c r="AM29" s="7"/>
      <c r="AN29" s="7"/>
      <c r="AO29" s="7"/>
      <c r="AP29" s="7"/>
    </row>
    <row r="30" spans="1:42" s="8" customFormat="1" ht="15.75" x14ac:dyDescent="0.25">
      <c r="A30" s="46"/>
      <c r="B30" s="47"/>
      <c r="C30" s="47"/>
      <c r="D30" s="47"/>
      <c r="E30" s="47"/>
      <c r="F30" s="47"/>
      <c r="G30" s="48"/>
      <c r="H30" s="191" t="s">
        <v>10</v>
      </c>
      <c r="I30" s="191"/>
      <c r="J30" s="191"/>
      <c r="K30" s="191"/>
      <c r="L30" s="191"/>
      <c r="M30" s="191"/>
      <c r="N30" s="191"/>
      <c r="O30" s="110"/>
      <c r="P30" s="207" t="s">
        <v>26</v>
      </c>
      <c r="Q30" s="191"/>
      <c r="R30" s="191"/>
      <c r="S30" s="53"/>
      <c r="T30" s="53"/>
      <c r="U30" s="53"/>
      <c r="V30" s="53"/>
      <c r="W30" s="53"/>
      <c r="X30" s="97"/>
      <c r="Y30" s="97"/>
      <c r="Z30" s="51"/>
      <c r="AA30" s="51"/>
      <c r="AB30" s="51"/>
      <c r="AC30" s="51"/>
      <c r="AD30" s="51"/>
      <c r="AE30" s="51"/>
      <c r="AF30" s="51"/>
      <c r="AG30" s="51"/>
      <c r="AH30" s="51"/>
      <c r="AI30" s="7"/>
      <c r="AJ30" s="7"/>
      <c r="AK30" s="7"/>
      <c r="AL30" s="7"/>
      <c r="AM30" s="7"/>
      <c r="AN30" s="7"/>
      <c r="AO30" s="7"/>
      <c r="AP30" s="7"/>
    </row>
    <row r="31" spans="1:42" s="8" customFormat="1" ht="15.75" x14ac:dyDescent="0.25">
      <c r="A31" s="51"/>
      <c r="B31" s="51"/>
      <c r="C31" s="51"/>
      <c r="D31" s="51"/>
      <c r="E31" s="51"/>
      <c r="F31" s="51"/>
      <c r="G31" s="53"/>
      <c r="H31" s="196" t="s">
        <v>113</v>
      </c>
      <c r="I31" s="196"/>
      <c r="J31" s="196"/>
      <c r="K31" s="111"/>
      <c r="L31" s="196" t="s">
        <v>114</v>
      </c>
      <c r="M31" s="196"/>
      <c r="N31" s="196"/>
      <c r="O31" s="110"/>
      <c r="P31" s="111"/>
      <c r="Q31" s="111"/>
      <c r="R31" s="111"/>
      <c r="S31" s="53"/>
      <c r="T31" s="53"/>
      <c r="U31" s="53"/>
      <c r="V31" s="53"/>
      <c r="W31" s="53"/>
      <c r="X31" s="97"/>
      <c r="Y31" s="97"/>
      <c r="Z31" s="51"/>
      <c r="AA31" s="51"/>
      <c r="AB31" s="51"/>
      <c r="AC31" s="51"/>
      <c r="AD31" s="51"/>
      <c r="AE31" s="51"/>
      <c r="AF31" s="51"/>
      <c r="AG31" s="51"/>
      <c r="AH31" s="51"/>
      <c r="AI31" s="7"/>
      <c r="AJ31" s="7"/>
      <c r="AK31" s="7"/>
      <c r="AL31" s="7"/>
      <c r="AM31" s="7"/>
      <c r="AN31" s="7"/>
      <c r="AO31" s="7"/>
      <c r="AP31" s="7"/>
    </row>
    <row r="32" spans="1:42" s="8" customFormat="1" ht="16.5" customHeight="1" x14ac:dyDescent="0.25">
      <c r="A32" s="51"/>
      <c r="B32" s="51"/>
      <c r="C32" s="51"/>
      <c r="D32" s="51"/>
      <c r="E32" s="51"/>
      <c r="F32" s="51"/>
      <c r="G32" s="53"/>
      <c r="H32" s="61" t="s">
        <v>11</v>
      </c>
      <c r="I32" s="43"/>
      <c r="J32" s="61" t="s">
        <v>12</v>
      </c>
      <c r="K32" s="62"/>
      <c r="L32" s="61" t="s">
        <v>11</v>
      </c>
      <c r="M32" s="43"/>
      <c r="N32" s="61" t="s">
        <v>12</v>
      </c>
      <c r="O32" s="71"/>
      <c r="P32" s="61" t="s">
        <v>11</v>
      </c>
      <c r="Q32" s="43"/>
      <c r="R32" s="61" t="s">
        <v>12</v>
      </c>
      <c r="S32" s="53"/>
      <c r="T32" s="53"/>
      <c r="U32" s="53"/>
      <c r="V32" s="53"/>
      <c r="W32" s="53"/>
      <c r="X32" s="97"/>
      <c r="Y32" s="97"/>
      <c r="Z32" s="51"/>
      <c r="AA32" s="51"/>
      <c r="AB32" s="51"/>
      <c r="AC32" s="51"/>
      <c r="AD32" s="51"/>
      <c r="AE32" s="51"/>
      <c r="AF32" s="51"/>
      <c r="AG32" s="51"/>
      <c r="AH32" s="51"/>
      <c r="AI32" s="7"/>
      <c r="AJ32" s="7"/>
      <c r="AK32" s="7"/>
      <c r="AL32" s="7"/>
      <c r="AM32" s="7"/>
      <c r="AN32" s="7"/>
      <c r="AO32" s="7"/>
      <c r="AP32" s="7"/>
    </row>
    <row r="33" spans="1:42" s="8" customFormat="1" ht="16.5" customHeight="1" x14ac:dyDescent="0.25">
      <c r="A33" s="114" t="s">
        <v>140</v>
      </c>
      <c r="B33" s="213" t="s">
        <v>175</v>
      </c>
      <c r="C33" s="213"/>
      <c r="D33" s="213"/>
      <c r="E33" s="213"/>
      <c r="F33" s="213"/>
      <c r="G33" s="53"/>
      <c r="H33" s="63">
        <f>Data!AJ57</f>
        <v>0</v>
      </c>
      <c r="I33" s="63"/>
      <c r="J33" s="160" t="e">
        <f>H33/Data!$A$53</f>
        <v>#DIV/0!</v>
      </c>
      <c r="K33" s="63"/>
      <c r="L33" s="63">
        <f>Data!AJ69</f>
        <v>0</v>
      </c>
      <c r="M33" s="63"/>
      <c r="N33" s="115" t="e">
        <f>Data!AJ69/Data!$A$65</f>
        <v>#DIV/0!</v>
      </c>
      <c r="O33" s="71"/>
      <c r="P33" s="63">
        <f>Data!AJ81</f>
        <v>8</v>
      </c>
      <c r="Q33" s="63"/>
      <c r="R33" s="116">
        <f>Data!AJ91</f>
        <v>0.05</v>
      </c>
      <c r="S33" s="53"/>
      <c r="T33" s="53"/>
      <c r="U33" s="53"/>
      <c r="V33" s="53"/>
      <c r="W33" s="53"/>
      <c r="X33" s="97"/>
      <c r="Y33" s="97"/>
      <c r="Z33" s="51"/>
      <c r="AA33" s="51"/>
      <c r="AB33" s="51"/>
      <c r="AC33" s="51"/>
      <c r="AD33" s="51"/>
      <c r="AE33" s="51"/>
      <c r="AF33" s="51"/>
      <c r="AG33" s="51"/>
      <c r="AH33" s="51"/>
      <c r="AI33" s="7"/>
      <c r="AJ33" s="7"/>
      <c r="AK33" s="7"/>
      <c r="AL33" s="7"/>
      <c r="AM33" s="7"/>
      <c r="AN33" s="7"/>
      <c r="AO33" s="7"/>
      <c r="AP33" s="7"/>
    </row>
    <row r="34" spans="1:42" s="8" customFormat="1" ht="16.5" customHeight="1" x14ac:dyDescent="0.25">
      <c r="A34" s="161" t="s">
        <v>141</v>
      </c>
      <c r="B34" s="213" t="s">
        <v>176</v>
      </c>
      <c r="C34" s="213"/>
      <c r="D34" s="213"/>
      <c r="E34" s="213"/>
      <c r="F34" s="213"/>
      <c r="G34" s="53"/>
      <c r="H34" s="63">
        <f>Data!AJ58</f>
        <v>0</v>
      </c>
      <c r="I34" s="63"/>
      <c r="J34" s="121" t="e">
        <f>H34/Data!$A$53</f>
        <v>#DIV/0!</v>
      </c>
      <c r="K34" s="63"/>
      <c r="L34" s="63">
        <f>Data!AJ70</f>
        <v>0</v>
      </c>
      <c r="M34" s="63"/>
      <c r="N34" s="122" t="e">
        <f>Data!AJ70/Data!$A$65</f>
        <v>#DIV/0!</v>
      </c>
      <c r="O34" s="71"/>
      <c r="P34" s="63">
        <f>Data!AJ82</f>
        <v>29</v>
      </c>
      <c r="Q34" s="63"/>
      <c r="R34" s="116">
        <f>Data!AJ92</f>
        <v>0.15</v>
      </c>
      <c r="S34" s="53"/>
      <c r="T34" s="53"/>
      <c r="U34" s="53"/>
      <c r="V34" s="53"/>
      <c r="W34" s="53"/>
      <c r="X34" s="97"/>
      <c r="Y34" s="97"/>
      <c r="Z34" s="51"/>
      <c r="AA34" s="51"/>
      <c r="AB34" s="51"/>
      <c r="AC34" s="51"/>
      <c r="AD34" s="51"/>
      <c r="AE34" s="51"/>
      <c r="AF34" s="51"/>
      <c r="AG34" s="51"/>
      <c r="AH34" s="51"/>
      <c r="AI34" s="7"/>
      <c r="AJ34" s="7"/>
      <c r="AK34" s="7"/>
      <c r="AL34" s="7"/>
      <c r="AM34" s="7"/>
      <c r="AN34" s="7"/>
      <c r="AO34" s="7"/>
      <c r="AP34" s="7"/>
    </row>
    <row r="35" spans="1:42" s="8" customFormat="1" ht="16.5" customHeight="1" x14ac:dyDescent="0.25">
      <c r="A35" s="161" t="s">
        <v>142</v>
      </c>
      <c r="B35" s="189" t="s">
        <v>177</v>
      </c>
      <c r="C35" s="189"/>
      <c r="D35" s="189"/>
      <c r="E35" s="189"/>
      <c r="F35" s="189"/>
      <c r="G35" s="53"/>
      <c r="H35" s="63">
        <f>Data!AJ59</f>
        <v>0</v>
      </c>
      <c r="I35" s="63"/>
      <c r="J35" s="121" t="e">
        <f>H35/Data!$A$53</f>
        <v>#DIV/0!</v>
      </c>
      <c r="K35" s="63"/>
      <c r="L35" s="63">
        <f>Data!AJ71</f>
        <v>0</v>
      </c>
      <c r="M35" s="63"/>
      <c r="N35" s="122" t="e">
        <f>Data!AJ71/Data!$A$65</f>
        <v>#DIV/0!</v>
      </c>
      <c r="O35" s="71"/>
      <c r="P35" s="63">
        <f>Data!AJ83</f>
        <v>161</v>
      </c>
      <c r="Q35" s="63"/>
      <c r="R35" s="116">
        <f>Data!AJ93</f>
        <v>0.71</v>
      </c>
      <c r="S35" s="53"/>
      <c r="T35" s="53"/>
      <c r="U35" s="53"/>
      <c r="V35" s="53"/>
      <c r="W35" s="53"/>
      <c r="X35" s="97"/>
      <c r="Y35" s="97"/>
      <c r="Z35" s="51"/>
      <c r="AA35" s="51"/>
      <c r="AB35" s="51"/>
      <c r="AC35" s="51"/>
      <c r="AD35" s="51"/>
      <c r="AE35" s="51"/>
      <c r="AF35" s="51"/>
      <c r="AG35" s="51"/>
      <c r="AH35" s="51"/>
      <c r="AI35" s="7"/>
      <c r="AJ35" s="7"/>
      <c r="AK35" s="7"/>
      <c r="AL35" s="7"/>
      <c r="AM35" s="7"/>
      <c r="AN35" s="7"/>
      <c r="AO35" s="7"/>
      <c r="AP35" s="7"/>
    </row>
    <row r="36" spans="1:42" s="8" customFormat="1" ht="16.5" customHeight="1" x14ac:dyDescent="0.25">
      <c r="A36" s="161" t="s">
        <v>143</v>
      </c>
      <c r="B36" s="189" t="s">
        <v>178</v>
      </c>
      <c r="C36" s="189"/>
      <c r="D36" s="189"/>
      <c r="E36" s="189"/>
      <c r="F36" s="189"/>
      <c r="G36" s="53"/>
      <c r="H36" s="63">
        <f>Data!AJ60</f>
        <v>0</v>
      </c>
      <c r="I36" s="63"/>
      <c r="J36" s="121" t="e">
        <f>H36/Data!$A$53</f>
        <v>#DIV/0!</v>
      </c>
      <c r="K36" s="63"/>
      <c r="L36" s="63">
        <f>Data!AJ72</f>
        <v>0</v>
      </c>
      <c r="M36" s="63"/>
      <c r="N36" s="122" t="e">
        <f>Data!AJ72/Data!$A$65</f>
        <v>#DIV/0!</v>
      </c>
      <c r="O36" s="71"/>
      <c r="P36" s="63">
        <f>Data!AJ84</f>
        <v>18</v>
      </c>
      <c r="Q36" s="63"/>
      <c r="R36" s="116">
        <f>Data!AJ94</f>
        <v>0.05</v>
      </c>
      <c r="S36" s="53"/>
      <c r="T36" s="53"/>
      <c r="U36" s="53"/>
      <c r="V36" s="53"/>
      <c r="W36" s="53"/>
      <c r="X36" s="97"/>
      <c r="Y36" s="97"/>
      <c r="Z36" s="51"/>
      <c r="AA36" s="51"/>
      <c r="AB36" s="51"/>
      <c r="AC36" s="51"/>
      <c r="AD36" s="51"/>
      <c r="AE36" s="51"/>
      <c r="AF36" s="51"/>
      <c r="AG36" s="51"/>
      <c r="AH36" s="51"/>
      <c r="AI36" s="7"/>
      <c r="AJ36" s="7"/>
      <c r="AK36" s="7"/>
      <c r="AL36" s="7"/>
      <c r="AM36" s="7"/>
      <c r="AN36" s="7"/>
      <c r="AO36" s="7"/>
      <c r="AP36" s="7"/>
    </row>
    <row r="37" spans="1:42" s="8" customFormat="1" ht="16.5" customHeight="1" x14ac:dyDescent="0.25">
      <c r="A37" s="162" t="s">
        <v>173</v>
      </c>
      <c r="B37" s="190" t="s">
        <v>164</v>
      </c>
      <c r="C37" s="190"/>
      <c r="D37" s="190"/>
      <c r="E37" s="190"/>
      <c r="F37" s="190"/>
      <c r="G37" s="48"/>
      <c r="H37" s="75">
        <f>Data!AJ64</f>
        <v>0</v>
      </c>
      <c r="I37" s="75"/>
      <c r="J37" s="104" t="e">
        <f>H37/Data!$A$53</f>
        <v>#DIV/0!</v>
      </c>
      <c r="K37" s="75"/>
      <c r="L37" s="75">
        <f>Data!AJ76</f>
        <v>0</v>
      </c>
      <c r="M37" s="75"/>
      <c r="N37" s="125" t="e">
        <f>Data!AJ76/Data!$A$65</f>
        <v>#DIV/0!</v>
      </c>
      <c r="O37" s="78"/>
      <c r="P37" s="75">
        <f>Data!AJ88</f>
        <v>6</v>
      </c>
      <c r="Q37" s="75"/>
      <c r="R37" s="163">
        <f>Data!AJ98</f>
        <v>0.03</v>
      </c>
      <c r="S37" s="53"/>
      <c r="T37" s="53"/>
      <c r="U37" s="53"/>
      <c r="V37" s="53"/>
      <c r="W37" s="53"/>
      <c r="X37" s="97"/>
      <c r="Y37" s="97"/>
      <c r="Z37" s="51"/>
      <c r="AA37" s="51"/>
      <c r="AB37" s="51"/>
      <c r="AC37" s="51"/>
      <c r="AD37" s="51"/>
      <c r="AE37" s="51"/>
      <c r="AF37" s="51"/>
      <c r="AG37" s="51"/>
      <c r="AH37" s="51"/>
      <c r="AI37" s="7"/>
      <c r="AJ37" s="7"/>
      <c r="AK37" s="7"/>
      <c r="AL37" s="7"/>
      <c r="AM37" s="7"/>
      <c r="AN37" s="7"/>
      <c r="AO37" s="7"/>
      <c r="AP37" s="7"/>
    </row>
  </sheetData>
  <mergeCells count="35">
    <mergeCell ref="T4:V4"/>
    <mergeCell ref="X4:Z4"/>
    <mergeCell ref="D3:Z3"/>
    <mergeCell ref="AB3:AD3"/>
    <mergeCell ref="AF3:AH3"/>
    <mergeCell ref="B15:F15"/>
    <mergeCell ref="D4:F4"/>
    <mergeCell ref="H4:J4"/>
    <mergeCell ref="L4:N4"/>
    <mergeCell ref="P4:R4"/>
    <mergeCell ref="H10:N10"/>
    <mergeCell ref="P10:R10"/>
    <mergeCell ref="H11:J11"/>
    <mergeCell ref="L11:N11"/>
    <mergeCell ref="B14:F14"/>
    <mergeCell ref="P30:R30"/>
    <mergeCell ref="B16:F16"/>
    <mergeCell ref="B17:F17"/>
    <mergeCell ref="B18:F18"/>
    <mergeCell ref="H20:N20"/>
    <mergeCell ref="P20:R20"/>
    <mergeCell ref="H21:J21"/>
    <mergeCell ref="L21:N21"/>
    <mergeCell ref="B23:F23"/>
    <mergeCell ref="B24:F24"/>
    <mergeCell ref="B25:F25"/>
    <mergeCell ref="B26:F26"/>
    <mergeCell ref="H30:N30"/>
    <mergeCell ref="B37:F37"/>
    <mergeCell ref="H31:J31"/>
    <mergeCell ref="L31:N31"/>
    <mergeCell ref="B33:F33"/>
    <mergeCell ref="B34:F34"/>
    <mergeCell ref="B35:F35"/>
    <mergeCell ref="B36:F36"/>
  </mergeCells>
  <pageMargins left="0.7" right="0.7" top="0.75" bottom="0.75" header="0.3" footer="0.3"/>
  <pageSetup scale="55" orientation="portrait" r:id="rId1"/>
  <headerFooter>
    <oddFooter>&amp;CEvaluator Survey Results - Students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B630-D3A4-4C98-BA7D-5B4D109FCC1F}">
  <dimension ref="A1"/>
  <sheetViews>
    <sheetView zoomScaleNormal="100" workbookViewId="0">
      <selection activeCell="K111" sqref="K111"/>
    </sheetView>
  </sheetViews>
  <sheetFormatPr defaultRowHeight="15" x14ac:dyDescent="0.25"/>
  <sheetData/>
  <pageMargins left="0.7" right="0.7" top="0.75" bottom="0.75" header="0.3" footer="0.3"/>
  <pageSetup scale="98" orientation="portrait" r:id="rId1"/>
  <headerFooter>
    <oddFooter>&amp;CEvaluator Survey Results - Student</oddFooter>
  </headerFooter>
  <rowBreaks count="3" manualBreakCount="3">
    <brk id="35" max="9" man="1"/>
    <brk id="54" max="9" man="1"/>
    <brk id="80"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02"/>
  <sheetViews>
    <sheetView tabSelected="1" workbookViewId="0">
      <pane xSplit="1" ySplit="7" topLeftCell="B8" activePane="bottomRight" state="frozen"/>
      <selection pane="topRight" activeCell="B1" sqref="B1"/>
      <selection pane="bottomLeft" activeCell="A3" sqref="A3"/>
      <selection pane="bottomRight" activeCell="B8" sqref="B8"/>
    </sheetView>
  </sheetViews>
  <sheetFormatPr defaultRowHeight="15" x14ac:dyDescent="0.25"/>
  <cols>
    <col min="1" max="1" width="17.85546875" customWidth="1"/>
  </cols>
  <sheetData>
    <row r="1" spans="1:38" s="25" customFormat="1" ht="21" x14ac:dyDescent="0.35">
      <c r="A1" s="25" t="s">
        <v>242</v>
      </c>
    </row>
    <row r="2" spans="1:38" s="24" customFormat="1" ht="18.75" x14ac:dyDescent="0.3">
      <c r="A2" s="24" t="s">
        <v>240</v>
      </c>
    </row>
    <row r="3" spans="1:38" s="24" customFormat="1" ht="18.75" x14ac:dyDescent="0.3">
      <c r="A3" s="24" t="s">
        <v>241</v>
      </c>
    </row>
    <row r="4" spans="1:38" s="24" customFormat="1" ht="18.75" x14ac:dyDescent="0.3">
      <c r="A4" s="24" t="s">
        <v>216</v>
      </c>
    </row>
    <row r="5" spans="1:38" s="24" customFormat="1" ht="18.75" x14ac:dyDescent="0.3">
      <c r="A5" s="24" t="s">
        <v>243</v>
      </c>
    </row>
    <row r="6" spans="1:38" s="2" customFormat="1" x14ac:dyDescent="0.25">
      <c r="A6" s="4" t="s">
        <v>29</v>
      </c>
      <c r="B6" s="188" t="s">
        <v>24</v>
      </c>
      <c r="C6" s="4" t="s">
        <v>0</v>
      </c>
      <c r="D6" s="4" t="s">
        <v>1</v>
      </c>
      <c r="E6" s="4" t="s">
        <v>2</v>
      </c>
      <c r="F6" s="4" t="s">
        <v>3</v>
      </c>
      <c r="G6" s="4" t="s">
        <v>4</v>
      </c>
      <c r="H6" s="4" t="s">
        <v>5</v>
      </c>
      <c r="I6" s="4" t="s">
        <v>30</v>
      </c>
      <c r="J6" s="4" t="s">
        <v>31</v>
      </c>
      <c r="K6" s="4" t="s">
        <v>32</v>
      </c>
      <c r="L6" s="4" t="s">
        <v>33</v>
      </c>
      <c r="M6" s="4" t="s">
        <v>34</v>
      </c>
      <c r="N6" s="4" t="s">
        <v>35</v>
      </c>
      <c r="O6" s="4" t="s">
        <v>6</v>
      </c>
      <c r="P6" s="4" t="s">
        <v>7</v>
      </c>
      <c r="Q6" s="4" t="s">
        <v>36</v>
      </c>
      <c r="R6" s="4" t="s">
        <v>38</v>
      </c>
      <c r="S6" s="4" t="s">
        <v>39</v>
      </c>
      <c r="T6" s="4" t="s">
        <v>40</v>
      </c>
      <c r="U6" s="4" t="s">
        <v>41</v>
      </c>
      <c r="V6" s="4" t="s">
        <v>45</v>
      </c>
      <c r="W6" s="4" t="s">
        <v>37</v>
      </c>
      <c r="X6" s="4" t="s">
        <v>42</v>
      </c>
      <c r="Y6" s="4" t="s">
        <v>43</v>
      </c>
      <c r="Z6" s="4" t="s">
        <v>44</v>
      </c>
      <c r="AA6" s="4" t="s">
        <v>46</v>
      </c>
      <c r="AB6" s="4" t="s">
        <v>47</v>
      </c>
      <c r="AC6" s="4" t="s">
        <v>48</v>
      </c>
      <c r="AD6" s="4" t="s">
        <v>49</v>
      </c>
      <c r="AE6" s="4" t="s">
        <v>50</v>
      </c>
      <c r="AF6" s="4" t="s">
        <v>8</v>
      </c>
      <c r="AG6" s="4" t="s">
        <v>51</v>
      </c>
      <c r="AH6" s="4" t="s">
        <v>52</v>
      </c>
      <c r="AI6" s="4" t="s">
        <v>53</v>
      </c>
      <c r="AJ6" s="4" t="s">
        <v>54</v>
      </c>
      <c r="AK6" s="4" t="s">
        <v>55</v>
      </c>
      <c r="AL6" s="4" t="s">
        <v>56</v>
      </c>
    </row>
    <row r="7" spans="1:38" x14ac:dyDescent="0.25">
      <c r="A7" s="4" t="s">
        <v>57</v>
      </c>
      <c r="B7" s="188" t="s">
        <v>58</v>
      </c>
      <c r="C7" s="4" t="s">
        <v>59</v>
      </c>
      <c r="D7" s="4" t="s">
        <v>60</v>
      </c>
      <c r="E7" s="4" t="s">
        <v>61</v>
      </c>
      <c r="F7" s="4" t="s">
        <v>62</v>
      </c>
      <c r="G7" s="4" t="s">
        <v>63</v>
      </c>
      <c r="H7" s="4" t="s">
        <v>64</v>
      </c>
      <c r="I7" s="4" t="s">
        <v>65</v>
      </c>
      <c r="J7" s="4" t="s">
        <v>66</v>
      </c>
      <c r="K7" s="4" t="s">
        <v>67</v>
      </c>
      <c r="L7" s="4" t="s">
        <v>68</v>
      </c>
      <c r="M7" s="4" t="s">
        <v>69</v>
      </c>
      <c r="N7" s="4" t="s">
        <v>70</v>
      </c>
      <c r="O7" s="4" t="s">
        <v>71</v>
      </c>
      <c r="P7" s="4" t="s">
        <v>72</v>
      </c>
      <c r="Q7" s="4" t="s">
        <v>73</v>
      </c>
      <c r="R7" s="4" t="s">
        <v>75</v>
      </c>
      <c r="S7" s="4" t="s">
        <v>76</v>
      </c>
      <c r="T7" s="4" t="s">
        <v>77</v>
      </c>
      <c r="U7" s="4" t="s">
        <v>78</v>
      </c>
      <c r="V7" s="4" t="s">
        <v>82</v>
      </c>
      <c r="W7" s="4" t="s">
        <v>74</v>
      </c>
      <c r="X7" s="4" t="s">
        <v>79</v>
      </c>
      <c r="Y7" s="4" t="s">
        <v>80</v>
      </c>
      <c r="Z7" s="4" t="s">
        <v>81</v>
      </c>
      <c r="AA7" s="4" t="s">
        <v>83</v>
      </c>
      <c r="AB7" s="4" t="s">
        <v>84</v>
      </c>
      <c r="AC7" s="4" t="s">
        <v>85</v>
      </c>
      <c r="AD7" s="4" t="s">
        <v>86</v>
      </c>
      <c r="AE7" s="4" t="s">
        <v>87</v>
      </c>
      <c r="AF7" s="4" t="s">
        <v>88</v>
      </c>
      <c r="AG7" s="4" t="s">
        <v>89</v>
      </c>
      <c r="AH7" s="4" t="s">
        <v>90</v>
      </c>
      <c r="AI7" s="4" t="s">
        <v>91</v>
      </c>
      <c r="AJ7" s="4" t="s">
        <v>92</v>
      </c>
      <c r="AK7" s="4" t="s">
        <v>93</v>
      </c>
      <c r="AL7" s="4" t="s">
        <v>94</v>
      </c>
    </row>
    <row r="14" spans="1:38" x14ac:dyDescent="0.25">
      <c r="P14" s="164"/>
    </row>
    <row r="52" spans="1:38" s="2" customFormat="1" x14ac:dyDescent="0.25">
      <c r="A52"/>
      <c r="B52"/>
      <c r="C52"/>
      <c r="D52"/>
      <c r="E52"/>
      <c r="F52"/>
      <c r="G52"/>
      <c r="H52"/>
      <c r="I52"/>
      <c r="J52"/>
      <c r="K52"/>
      <c r="L52"/>
      <c r="M52"/>
      <c r="N52"/>
      <c r="O52"/>
      <c r="P52"/>
      <c r="Q52"/>
      <c r="R52"/>
      <c r="S52"/>
      <c r="T52"/>
      <c r="U52"/>
      <c r="V52"/>
      <c r="W52"/>
      <c r="X52"/>
      <c r="Y52"/>
      <c r="Z52"/>
      <c r="AA52"/>
      <c r="AB52"/>
      <c r="AC52"/>
      <c r="AD52"/>
      <c r="AE52"/>
      <c r="AF52"/>
      <c r="AG52"/>
      <c r="AH52"/>
      <c r="AI52"/>
      <c r="AJ52"/>
      <c r="AK52"/>
      <c r="AL52"/>
    </row>
    <row r="53" spans="1:38" s="181" customFormat="1" x14ac:dyDescent="0.25">
      <c r="A53" s="178">
        <f>(COUNT(B8:B52,"*")+COUNTIF(B8:B52,"*"))</f>
        <v>0</v>
      </c>
      <c r="B53" s="179" t="s">
        <v>204</v>
      </c>
      <c r="C53" s="180"/>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28">
        <f>COUNT(AC8:AC52)</f>
        <v>0</v>
      </c>
      <c r="AD53" s="171"/>
      <c r="AE53" s="171"/>
      <c r="AF53" s="171"/>
      <c r="AG53" s="171"/>
      <c r="AH53" s="171"/>
      <c r="AI53" s="171"/>
      <c r="AJ53" s="171"/>
      <c r="AK53" s="171"/>
      <c r="AL53" s="171"/>
    </row>
    <row r="54" spans="1:38" s="171" customFormat="1" x14ac:dyDescent="0.25">
      <c r="A54" s="171" t="s">
        <v>27</v>
      </c>
      <c r="B54" s="172"/>
      <c r="C54" s="172"/>
      <c r="D54" s="172"/>
      <c r="E54" s="172"/>
      <c r="F54" s="172"/>
      <c r="G54" s="172"/>
      <c r="H54" s="172"/>
      <c r="I54" s="172"/>
      <c r="J54" s="172"/>
      <c r="K54" s="172"/>
      <c r="L54" s="172"/>
      <c r="M54" s="172"/>
      <c r="N54" s="29" t="e">
        <f>AVERAGE(N8:N52)</f>
        <v>#DIV/0!</v>
      </c>
      <c r="O54" s="172"/>
      <c r="P54" s="172"/>
      <c r="Q54" s="29" t="e">
        <f>AVERAGEIFS(Q8:Q52,Q8:Q52,"&gt;0",Q8:Q52,"&lt;6")</f>
        <v>#DIV/0!</v>
      </c>
      <c r="R54" s="29" t="e">
        <f t="shared" ref="R54:Z54" si="0">AVERAGEIFS(R8:R52,R8:R52,"&gt;0",R8:R52,"&lt;6")</f>
        <v>#DIV/0!</v>
      </c>
      <c r="S54" s="29" t="e">
        <f t="shared" si="0"/>
        <v>#DIV/0!</v>
      </c>
      <c r="T54" s="29" t="e">
        <f t="shared" si="0"/>
        <v>#DIV/0!</v>
      </c>
      <c r="U54" s="29" t="e">
        <f t="shared" si="0"/>
        <v>#DIV/0!</v>
      </c>
      <c r="V54" s="29" t="e">
        <f t="shared" si="0"/>
        <v>#DIV/0!</v>
      </c>
      <c r="W54" s="29" t="e">
        <f t="shared" si="0"/>
        <v>#DIV/0!</v>
      </c>
      <c r="X54" s="29" t="e">
        <f t="shared" si="0"/>
        <v>#DIV/0!</v>
      </c>
      <c r="Y54" s="29" t="e">
        <f t="shared" si="0"/>
        <v>#DIV/0!</v>
      </c>
      <c r="Z54" s="29" t="e">
        <f t="shared" si="0"/>
        <v>#DIV/0!</v>
      </c>
      <c r="AA54" s="172"/>
      <c r="AB54" s="172"/>
      <c r="AC54" s="172"/>
      <c r="AD54" s="172"/>
      <c r="AE54" s="172"/>
      <c r="AF54" s="29" t="e">
        <f>AVERAGE(AF8:AF52)</f>
        <v>#DIV/0!</v>
      </c>
      <c r="AG54" s="172"/>
      <c r="AH54" s="172"/>
      <c r="AI54" s="172"/>
      <c r="AJ54" s="172"/>
      <c r="AK54" s="172"/>
      <c r="AL54" s="172"/>
    </row>
    <row r="55" spans="1:38" s="173" customFormat="1" x14ac:dyDescent="0.25">
      <c r="A55" s="173" t="s">
        <v>200</v>
      </c>
      <c r="B55" s="174"/>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
        <f>COUNTIF(AC7:AC52, 0)</f>
        <v>0</v>
      </c>
      <c r="AD55" s="1">
        <f>COUNTIF(AD7:AD52, 0)</f>
        <v>0</v>
      </c>
      <c r="AE55" s="174"/>
      <c r="AF55" s="174"/>
      <c r="AG55" s="1">
        <f>COUNTIF(AG7:AG52, 0)</f>
        <v>0</v>
      </c>
      <c r="AH55" s="174"/>
      <c r="AI55" s="1">
        <f>COUNTIF(AI7:AI52, 0)</f>
        <v>0</v>
      </c>
      <c r="AJ55" s="174"/>
      <c r="AK55" s="174"/>
      <c r="AL55" s="174"/>
    </row>
    <row r="56" spans="1:38" s="173" customFormat="1" x14ac:dyDescent="0.25">
      <c r="A56" s="173" t="s">
        <v>202</v>
      </c>
      <c r="B56" s="174"/>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
        <f>COUNTIF(AD7:AD52, 0.5)</f>
        <v>0</v>
      </c>
      <c r="AG56" s="174"/>
      <c r="AH56" s="174"/>
      <c r="AI56" s="174"/>
      <c r="AJ56" s="174"/>
      <c r="AK56" s="174"/>
      <c r="AL56" s="174"/>
    </row>
    <row r="57" spans="1:38" s="173" customFormat="1" x14ac:dyDescent="0.25">
      <c r="A57" s="173" t="s">
        <v>19</v>
      </c>
      <c r="B57" s="174"/>
      <c r="C57" s="1">
        <f t="shared" ref="C57:N57" si="1">COUNTIF(C7:C52, 1)</f>
        <v>0</v>
      </c>
      <c r="D57" s="1">
        <f t="shared" si="1"/>
        <v>0</v>
      </c>
      <c r="E57" s="1">
        <f t="shared" si="1"/>
        <v>0</v>
      </c>
      <c r="F57" s="1">
        <f t="shared" si="1"/>
        <v>0</v>
      </c>
      <c r="G57" s="1">
        <f t="shared" si="1"/>
        <v>0</v>
      </c>
      <c r="H57" s="1">
        <f t="shared" si="1"/>
        <v>0</v>
      </c>
      <c r="I57" s="1">
        <f t="shared" si="1"/>
        <v>0</v>
      </c>
      <c r="J57" s="1">
        <f t="shared" si="1"/>
        <v>0</v>
      </c>
      <c r="K57" s="1">
        <f t="shared" si="1"/>
        <v>0</v>
      </c>
      <c r="L57" s="1">
        <f t="shared" si="1"/>
        <v>0</v>
      </c>
      <c r="M57" s="1">
        <f t="shared" si="1"/>
        <v>0</v>
      </c>
      <c r="N57" s="1">
        <f t="shared" si="1"/>
        <v>0</v>
      </c>
      <c r="O57" s="174"/>
      <c r="P57" s="174"/>
      <c r="Q57" s="1">
        <f>COUNTIF(Q8:Q52, 1)</f>
        <v>0</v>
      </c>
      <c r="R57" s="1">
        <f t="shared" ref="R57:Z57" si="2">COUNTIF(R8:R52, 1)</f>
        <v>0</v>
      </c>
      <c r="S57" s="1">
        <f t="shared" si="2"/>
        <v>0</v>
      </c>
      <c r="T57" s="1">
        <f t="shared" si="2"/>
        <v>0</v>
      </c>
      <c r="U57" s="1">
        <f t="shared" si="2"/>
        <v>0</v>
      </c>
      <c r="V57" s="1">
        <f t="shared" si="2"/>
        <v>0</v>
      </c>
      <c r="W57" s="1">
        <f t="shared" si="2"/>
        <v>0</v>
      </c>
      <c r="X57" s="1">
        <f t="shared" si="2"/>
        <v>0</v>
      </c>
      <c r="Y57" s="1">
        <f t="shared" si="2"/>
        <v>0</v>
      </c>
      <c r="Z57" s="1">
        <f t="shared" si="2"/>
        <v>0</v>
      </c>
      <c r="AA57" s="1">
        <f>COUNTIF(AA8:AA52, 1)</f>
        <v>0</v>
      </c>
      <c r="AB57" s="174"/>
      <c r="AC57" s="1">
        <f>COUNTIF(AC7:AC52, 1)</f>
        <v>0</v>
      </c>
      <c r="AD57" s="1">
        <f>COUNTIF(AD7:AD52, 1)</f>
        <v>0</v>
      </c>
      <c r="AE57" s="174"/>
      <c r="AF57" s="1">
        <f>COUNTIF(AF7:AF52, 1)</f>
        <v>0</v>
      </c>
      <c r="AG57" s="1">
        <f>COUNTIF(AG7:AG52, 1)</f>
        <v>0</v>
      </c>
      <c r="AH57" s="174"/>
      <c r="AI57" s="1">
        <f>COUNTIF(AI7:AI52, 1)</f>
        <v>0</v>
      </c>
      <c r="AJ57" s="1">
        <f>COUNTIF(AJ7:AJ52, 1)</f>
        <v>0</v>
      </c>
      <c r="AK57" s="174"/>
      <c r="AL57" s="174"/>
    </row>
    <row r="58" spans="1:38" s="173" customFormat="1" x14ac:dyDescent="0.25">
      <c r="A58" s="173" t="s">
        <v>20</v>
      </c>
      <c r="B58" s="174"/>
      <c r="C58" s="1">
        <f t="shared" ref="C58:N58" si="3">COUNTIF(C7:C52, 2)</f>
        <v>0</v>
      </c>
      <c r="D58" s="1">
        <f t="shared" si="3"/>
        <v>0</v>
      </c>
      <c r="E58" s="1">
        <f t="shared" si="3"/>
        <v>0</v>
      </c>
      <c r="F58" s="1">
        <f t="shared" si="3"/>
        <v>0</v>
      </c>
      <c r="G58" s="1">
        <f t="shared" si="3"/>
        <v>0</v>
      </c>
      <c r="H58" s="1">
        <f t="shared" si="3"/>
        <v>0</v>
      </c>
      <c r="I58" s="1">
        <f t="shared" si="3"/>
        <v>0</v>
      </c>
      <c r="J58" s="1">
        <f t="shared" si="3"/>
        <v>0</v>
      </c>
      <c r="K58" s="1">
        <f t="shared" si="3"/>
        <v>0</v>
      </c>
      <c r="L58" s="1">
        <f t="shared" si="3"/>
        <v>0</v>
      </c>
      <c r="M58" s="1">
        <f t="shared" si="3"/>
        <v>0</v>
      </c>
      <c r="N58" s="1">
        <f t="shared" si="3"/>
        <v>0</v>
      </c>
      <c r="O58" s="174"/>
      <c r="P58" s="174"/>
      <c r="Q58" s="1">
        <f>COUNTIF(Q8:Q52, 2)</f>
        <v>0</v>
      </c>
      <c r="R58" s="1">
        <f t="shared" ref="R58:Z58" si="4">COUNTIF(R8:R52, 2)</f>
        <v>0</v>
      </c>
      <c r="S58" s="1">
        <f t="shared" si="4"/>
        <v>0</v>
      </c>
      <c r="T58" s="1">
        <f t="shared" si="4"/>
        <v>0</v>
      </c>
      <c r="U58" s="1">
        <f t="shared" si="4"/>
        <v>0</v>
      </c>
      <c r="V58" s="1">
        <f t="shared" si="4"/>
        <v>0</v>
      </c>
      <c r="W58" s="1">
        <f t="shared" si="4"/>
        <v>0</v>
      </c>
      <c r="X58" s="1">
        <f t="shared" si="4"/>
        <v>0</v>
      </c>
      <c r="Y58" s="1">
        <f t="shared" si="4"/>
        <v>0</v>
      </c>
      <c r="Z58" s="1">
        <f t="shared" si="4"/>
        <v>0</v>
      </c>
      <c r="AA58" s="1">
        <f>COUNTIF(AA8:AA52, 2)</f>
        <v>0</v>
      </c>
      <c r="AB58" s="174"/>
      <c r="AC58" s="1">
        <f>COUNTIF(AC7:AC52, 2)</f>
        <v>0</v>
      </c>
      <c r="AD58" s="1">
        <f>COUNTIF(AD7:AD52, 2)</f>
        <v>0</v>
      </c>
      <c r="AE58" s="174"/>
      <c r="AF58" s="1">
        <f>COUNTIF(AF7:AF52, 2)</f>
        <v>0</v>
      </c>
      <c r="AG58" s="1">
        <f>COUNTIF(AG7:AG52, 2)</f>
        <v>0</v>
      </c>
      <c r="AH58" s="174"/>
      <c r="AI58" s="1">
        <f>COUNTIF(AI7:AI52, 2)</f>
        <v>0</v>
      </c>
      <c r="AJ58" s="1">
        <f>COUNTIF(AJ7:AJ52, 2)</f>
        <v>0</v>
      </c>
      <c r="AK58" s="174"/>
      <c r="AL58" s="174"/>
    </row>
    <row r="59" spans="1:38" s="173" customFormat="1" x14ac:dyDescent="0.25">
      <c r="A59" s="173" t="s">
        <v>21</v>
      </c>
      <c r="B59" s="174"/>
      <c r="C59" s="1">
        <f t="shared" ref="C59:N59" si="5">COUNTIF(C7:C52, 3)</f>
        <v>0</v>
      </c>
      <c r="D59" s="1">
        <f t="shared" si="5"/>
        <v>0</v>
      </c>
      <c r="E59" s="1">
        <f t="shared" si="5"/>
        <v>0</v>
      </c>
      <c r="F59" s="1">
        <f t="shared" si="5"/>
        <v>0</v>
      </c>
      <c r="G59" s="1">
        <f t="shared" si="5"/>
        <v>0</v>
      </c>
      <c r="H59" s="1">
        <f t="shared" si="5"/>
        <v>0</v>
      </c>
      <c r="I59" s="1">
        <f t="shared" si="5"/>
        <v>0</v>
      </c>
      <c r="J59" s="1">
        <f t="shared" si="5"/>
        <v>0</v>
      </c>
      <c r="K59" s="1">
        <f t="shared" si="5"/>
        <v>0</v>
      </c>
      <c r="L59" s="1">
        <f t="shared" si="5"/>
        <v>0</v>
      </c>
      <c r="M59" s="1">
        <f t="shared" si="5"/>
        <v>0</v>
      </c>
      <c r="N59" s="1">
        <f t="shared" si="5"/>
        <v>0</v>
      </c>
      <c r="O59" s="174"/>
      <c r="P59" s="174"/>
      <c r="Q59" s="1">
        <f>COUNTIF(Q8:Q52, 3)</f>
        <v>0</v>
      </c>
      <c r="R59" s="1">
        <f t="shared" ref="R59:Z59" si="6">COUNTIF(R8:R52, 3)</f>
        <v>0</v>
      </c>
      <c r="S59" s="1">
        <f t="shared" si="6"/>
        <v>0</v>
      </c>
      <c r="T59" s="1">
        <f t="shared" si="6"/>
        <v>0</v>
      </c>
      <c r="U59" s="1">
        <f t="shared" si="6"/>
        <v>0</v>
      </c>
      <c r="V59" s="1">
        <f t="shared" si="6"/>
        <v>0</v>
      </c>
      <c r="W59" s="1">
        <f t="shared" si="6"/>
        <v>0</v>
      </c>
      <c r="X59" s="1">
        <f t="shared" si="6"/>
        <v>0</v>
      </c>
      <c r="Y59" s="1">
        <f t="shared" si="6"/>
        <v>0</v>
      </c>
      <c r="Z59" s="1">
        <f t="shared" si="6"/>
        <v>0</v>
      </c>
      <c r="AA59" s="1">
        <f>COUNTIF(AA8:AA52, 3)</f>
        <v>0</v>
      </c>
      <c r="AB59" s="174"/>
      <c r="AC59" s="174"/>
      <c r="AD59" s="174"/>
      <c r="AE59" s="174"/>
      <c r="AF59" s="1">
        <f>COUNTIF(AF7:AF52, 3)</f>
        <v>0</v>
      </c>
      <c r="AG59" s="1">
        <f>COUNTIF(AG7:AG52, 3)</f>
        <v>0</v>
      </c>
      <c r="AH59" s="174"/>
      <c r="AI59" s="174"/>
      <c r="AJ59" s="1">
        <f>COUNTIF(AJ7:AJ52, 3)</f>
        <v>0</v>
      </c>
      <c r="AK59" s="174"/>
      <c r="AL59" s="174"/>
    </row>
    <row r="60" spans="1:38" s="173" customFormat="1" x14ac:dyDescent="0.25">
      <c r="A60" s="173" t="s">
        <v>25</v>
      </c>
      <c r="B60" s="174"/>
      <c r="C60" s="174"/>
      <c r="D60" s="174"/>
      <c r="E60" s="174"/>
      <c r="F60" s="174"/>
      <c r="G60" s="174"/>
      <c r="H60" s="174"/>
      <c r="I60" s="174"/>
      <c r="J60" s="174"/>
      <c r="K60" s="174"/>
      <c r="L60" s="174"/>
      <c r="M60" s="174"/>
      <c r="N60" s="1">
        <f>COUNTIF(N7:N52, 4)</f>
        <v>0</v>
      </c>
      <c r="O60" s="174"/>
      <c r="P60" s="174"/>
      <c r="Q60" s="1">
        <f>COUNTIF(Q8:Q52, 4)</f>
        <v>0</v>
      </c>
      <c r="R60" s="1">
        <f t="shared" ref="R60:Z60" si="7">COUNTIF(R8:R52, 4)</f>
        <v>0</v>
      </c>
      <c r="S60" s="1">
        <f t="shared" si="7"/>
        <v>0</v>
      </c>
      <c r="T60" s="1">
        <f t="shared" si="7"/>
        <v>0</v>
      </c>
      <c r="U60" s="1">
        <f t="shared" si="7"/>
        <v>0</v>
      </c>
      <c r="V60" s="1">
        <f t="shared" si="7"/>
        <v>0</v>
      </c>
      <c r="W60" s="1">
        <f t="shared" si="7"/>
        <v>0</v>
      </c>
      <c r="X60" s="1">
        <f t="shared" si="7"/>
        <v>0</v>
      </c>
      <c r="Y60" s="1">
        <f t="shared" si="7"/>
        <v>0</v>
      </c>
      <c r="Z60" s="1">
        <f t="shared" si="7"/>
        <v>0</v>
      </c>
      <c r="AA60" s="1">
        <f>COUNTIF(AA8:AA52, 4)</f>
        <v>0</v>
      </c>
      <c r="AB60" s="174"/>
      <c r="AC60" s="174"/>
      <c r="AD60" s="174"/>
      <c r="AE60" s="174"/>
      <c r="AF60" s="1">
        <f>COUNTIF(AF7:AF52, 4)</f>
        <v>0</v>
      </c>
      <c r="AG60" s="174"/>
      <c r="AH60" s="174"/>
      <c r="AI60" s="174"/>
      <c r="AJ60" s="1">
        <f>COUNTIF(AJ7:AJ52, 4)</f>
        <v>0</v>
      </c>
      <c r="AK60" s="174"/>
      <c r="AL60" s="174"/>
    </row>
    <row r="61" spans="1:38" s="174" customFormat="1" x14ac:dyDescent="0.25">
      <c r="A61" s="175" t="s">
        <v>187</v>
      </c>
      <c r="N61" s="1">
        <f>COUNTIF(N7:N52, 5)</f>
        <v>0</v>
      </c>
      <c r="Q61" s="1">
        <f>COUNTIF(Q8:Q52, 5)</f>
        <v>0</v>
      </c>
      <c r="R61" s="1">
        <f t="shared" ref="R61:Z61" si="8">COUNTIF(R8:R52, 5)</f>
        <v>0</v>
      </c>
      <c r="S61" s="1">
        <f t="shared" si="8"/>
        <v>0</v>
      </c>
      <c r="T61" s="1">
        <f t="shared" si="8"/>
        <v>0</v>
      </c>
      <c r="U61" s="1">
        <f t="shared" si="8"/>
        <v>0</v>
      </c>
      <c r="V61" s="1">
        <f t="shared" si="8"/>
        <v>0</v>
      </c>
      <c r="W61" s="1">
        <f t="shared" si="8"/>
        <v>0</v>
      </c>
      <c r="X61" s="1">
        <f t="shared" si="8"/>
        <v>0</v>
      </c>
      <c r="Y61" s="1">
        <f t="shared" si="8"/>
        <v>0</v>
      </c>
      <c r="Z61" s="1">
        <f t="shared" si="8"/>
        <v>0</v>
      </c>
      <c r="AA61" s="1">
        <f>COUNTIF(AA8:AA52, 5)</f>
        <v>0</v>
      </c>
      <c r="AF61" s="1">
        <f>COUNTIF(AF7:AF52, 5)</f>
        <v>0</v>
      </c>
    </row>
    <row r="62" spans="1:38" s="174" customFormat="1" x14ac:dyDescent="0.25">
      <c r="A62" s="175" t="s">
        <v>196</v>
      </c>
      <c r="AA62" s="1">
        <f>COUNTIF(AA8:AA52, 6)</f>
        <v>0</v>
      </c>
    </row>
    <row r="63" spans="1:38" s="174" customFormat="1" x14ac:dyDescent="0.25">
      <c r="A63" s="175" t="s">
        <v>197</v>
      </c>
      <c r="AA63" s="1">
        <f>COUNTIF(AA8:AA52, 7)</f>
        <v>0</v>
      </c>
    </row>
    <row r="64" spans="1:38" s="177" customFormat="1" x14ac:dyDescent="0.25">
      <c r="A64" s="176" t="s">
        <v>194</v>
      </c>
      <c r="Q64" s="26">
        <f>COUNTIF(Q8:Q52, 9)</f>
        <v>0</v>
      </c>
      <c r="R64" s="26">
        <f t="shared" ref="R64:Z64" si="9">COUNTIF(R8:R52, 9)</f>
        <v>0</v>
      </c>
      <c r="S64" s="26">
        <f t="shared" si="9"/>
        <v>0</v>
      </c>
      <c r="T64" s="26">
        <f t="shared" si="9"/>
        <v>0</v>
      </c>
      <c r="U64" s="26">
        <f t="shared" si="9"/>
        <v>0</v>
      </c>
      <c r="V64" s="26">
        <f t="shared" si="9"/>
        <v>0</v>
      </c>
      <c r="W64" s="26">
        <f t="shared" si="9"/>
        <v>0</v>
      </c>
      <c r="X64" s="26">
        <f t="shared" si="9"/>
        <v>0</v>
      </c>
      <c r="Y64" s="26">
        <f t="shared" si="9"/>
        <v>0</v>
      </c>
      <c r="Z64" s="26">
        <f t="shared" si="9"/>
        <v>0</v>
      </c>
      <c r="AG64" s="26">
        <f>COUNTIF(AG30:AG52, 9)</f>
        <v>0</v>
      </c>
      <c r="AI64" s="26">
        <f>COUNTIF(AI30:AI52, 9)</f>
        <v>0</v>
      </c>
      <c r="AJ64" s="26">
        <f>COUNTIF(AJ30:AJ52, 9)</f>
        <v>0</v>
      </c>
    </row>
    <row r="65" spans="1:38" s="32" customFormat="1" x14ac:dyDescent="0.25">
      <c r="A65" s="30"/>
      <c r="B65" s="31" t="s">
        <v>215</v>
      </c>
      <c r="AC65" s="33"/>
    </row>
    <row r="66" spans="1:38" s="35" customFormat="1" x14ac:dyDescent="0.25">
      <c r="A66" s="35" t="s">
        <v>28</v>
      </c>
      <c r="B66" s="36"/>
      <c r="C66" s="36"/>
      <c r="D66" s="36"/>
      <c r="E66" s="36"/>
      <c r="F66" s="36"/>
      <c r="G66" s="36"/>
      <c r="H66" s="36"/>
      <c r="I66" s="36"/>
      <c r="J66" s="36"/>
      <c r="K66" s="36"/>
      <c r="L66" s="36"/>
      <c r="M66" s="36"/>
      <c r="N66" s="27"/>
      <c r="O66" s="36"/>
      <c r="P66" s="36"/>
      <c r="Q66" s="27"/>
      <c r="R66" s="27"/>
      <c r="S66" s="27"/>
      <c r="T66" s="27"/>
      <c r="U66" s="27"/>
      <c r="V66" s="27"/>
      <c r="W66" s="27"/>
      <c r="X66" s="27"/>
      <c r="Y66" s="27"/>
      <c r="Z66" s="27"/>
      <c r="AA66" s="36"/>
      <c r="AB66" s="36"/>
      <c r="AC66" s="36"/>
      <c r="AD66" s="36"/>
      <c r="AE66" s="36"/>
      <c r="AF66" s="27"/>
      <c r="AG66" s="36"/>
      <c r="AH66" s="36"/>
      <c r="AI66" s="36"/>
      <c r="AJ66" s="36"/>
      <c r="AK66" s="36"/>
      <c r="AL66" s="36"/>
    </row>
    <row r="67" spans="1:38" s="21" customFormat="1" x14ac:dyDescent="0.25">
      <c r="A67" s="21" t="s">
        <v>205</v>
      </c>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0"/>
      <c r="AD67" s="20"/>
      <c r="AE67" s="22"/>
      <c r="AF67" s="22"/>
      <c r="AG67" s="20"/>
      <c r="AH67" s="22"/>
      <c r="AI67" s="20"/>
      <c r="AJ67" s="22"/>
      <c r="AK67" s="22"/>
      <c r="AL67" s="22"/>
    </row>
    <row r="68" spans="1:38" s="21" customFormat="1" x14ac:dyDescent="0.25">
      <c r="A68" s="21" t="s">
        <v>206</v>
      </c>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row>
    <row r="69" spans="1:38" s="21" customFormat="1" x14ac:dyDescent="0.25">
      <c r="A69" s="21" t="s">
        <v>207</v>
      </c>
      <c r="B69" s="22"/>
      <c r="C69" s="20"/>
      <c r="D69" s="20"/>
      <c r="E69" s="20"/>
      <c r="F69" s="20"/>
      <c r="G69" s="20"/>
      <c r="H69" s="20"/>
      <c r="I69" s="20"/>
      <c r="J69" s="20"/>
      <c r="K69" s="20"/>
      <c r="L69" s="20"/>
      <c r="M69" s="20"/>
      <c r="N69" s="22"/>
      <c r="O69" s="22"/>
      <c r="P69" s="22"/>
      <c r="Q69" s="22"/>
      <c r="R69" s="22"/>
      <c r="S69" s="22"/>
      <c r="T69" s="22"/>
      <c r="U69" s="22"/>
      <c r="V69" s="22"/>
      <c r="W69" s="22"/>
      <c r="X69" s="22"/>
      <c r="Y69" s="22"/>
      <c r="Z69" s="22"/>
      <c r="AA69" s="20"/>
      <c r="AB69" s="22"/>
      <c r="AC69" s="20"/>
      <c r="AD69" s="20"/>
      <c r="AE69" s="22"/>
      <c r="AF69" s="22"/>
      <c r="AG69" s="20"/>
      <c r="AH69" s="22"/>
      <c r="AI69" s="20"/>
      <c r="AJ69" s="20"/>
      <c r="AK69" s="22"/>
      <c r="AL69" s="22"/>
    </row>
    <row r="70" spans="1:38" s="21" customFormat="1" x14ac:dyDescent="0.25">
      <c r="A70" s="21" t="s">
        <v>208</v>
      </c>
      <c r="B70" s="22"/>
      <c r="C70" s="20"/>
      <c r="D70" s="20"/>
      <c r="E70" s="20"/>
      <c r="F70" s="20"/>
      <c r="G70" s="20"/>
      <c r="H70" s="20"/>
      <c r="I70" s="20"/>
      <c r="J70" s="20"/>
      <c r="K70" s="20"/>
      <c r="L70" s="20"/>
      <c r="M70" s="20"/>
      <c r="N70" s="22"/>
      <c r="O70" s="22"/>
      <c r="P70" s="22"/>
      <c r="Q70" s="22"/>
      <c r="R70" s="22"/>
      <c r="S70" s="22"/>
      <c r="T70" s="22"/>
      <c r="U70" s="22"/>
      <c r="V70" s="22"/>
      <c r="W70" s="22"/>
      <c r="X70" s="22"/>
      <c r="Y70" s="22"/>
      <c r="Z70" s="22"/>
      <c r="AA70" s="20"/>
      <c r="AB70" s="22"/>
      <c r="AC70" s="20"/>
      <c r="AD70" s="20"/>
      <c r="AE70" s="22"/>
      <c r="AF70" s="22"/>
      <c r="AG70" s="20"/>
      <c r="AH70" s="22"/>
      <c r="AI70" s="20"/>
      <c r="AJ70" s="20"/>
      <c r="AK70" s="22"/>
      <c r="AL70" s="22"/>
    </row>
    <row r="71" spans="1:38" s="21" customFormat="1" x14ac:dyDescent="0.25">
      <c r="A71" s="21" t="s">
        <v>209</v>
      </c>
      <c r="B71" s="22"/>
      <c r="C71" s="20"/>
      <c r="D71" s="20"/>
      <c r="E71" s="20"/>
      <c r="F71" s="20"/>
      <c r="G71" s="20"/>
      <c r="H71" s="20"/>
      <c r="I71" s="20"/>
      <c r="J71" s="20"/>
      <c r="K71" s="20"/>
      <c r="L71" s="20"/>
      <c r="M71" s="20"/>
      <c r="N71" s="22"/>
      <c r="O71" s="22"/>
      <c r="P71" s="22"/>
      <c r="Q71" s="22"/>
      <c r="R71" s="22"/>
      <c r="S71" s="22"/>
      <c r="T71" s="22"/>
      <c r="U71" s="22"/>
      <c r="V71" s="22"/>
      <c r="W71" s="22"/>
      <c r="X71" s="22"/>
      <c r="Y71" s="22"/>
      <c r="Z71" s="22"/>
      <c r="AA71" s="20"/>
      <c r="AB71" s="22"/>
      <c r="AC71" s="22"/>
      <c r="AD71" s="22"/>
      <c r="AE71" s="22"/>
      <c r="AF71" s="22"/>
      <c r="AG71" s="20"/>
      <c r="AH71" s="22"/>
      <c r="AI71" s="22"/>
      <c r="AJ71" s="20"/>
      <c r="AK71" s="22"/>
      <c r="AL71" s="22"/>
    </row>
    <row r="72" spans="1:38" s="21" customFormat="1" x14ac:dyDescent="0.25">
      <c r="A72" s="21" t="s">
        <v>210</v>
      </c>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0"/>
      <c r="AB72" s="22"/>
      <c r="AC72" s="22"/>
      <c r="AD72" s="22"/>
      <c r="AE72" s="22"/>
      <c r="AF72" s="22"/>
      <c r="AG72" s="22"/>
      <c r="AH72" s="22"/>
      <c r="AI72" s="22"/>
      <c r="AJ72" s="20"/>
      <c r="AK72" s="22"/>
      <c r="AL72" s="22"/>
    </row>
    <row r="73" spans="1:38" s="22" customFormat="1" x14ac:dyDescent="0.25">
      <c r="A73" s="23" t="s">
        <v>211</v>
      </c>
      <c r="AA73" s="20"/>
    </row>
    <row r="74" spans="1:38" s="22" customFormat="1" x14ac:dyDescent="0.25">
      <c r="A74" s="23" t="s">
        <v>212</v>
      </c>
      <c r="AA74" s="20"/>
    </row>
    <row r="75" spans="1:38" s="22" customFormat="1" x14ac:dyDescent="0.25">
      <c r="A75" s="23" t="s">
        <v>213</v>
      </c>
      <c r="AA75" s="20"/>
    </row>
    <row r="76" spans="1:38" s="22" customFormat="1" x14ac:dyDescent="0.25">
      <c r="A76" s="23" t="s">
        <v>214</v>
      </c>
      <c r="AG76" s="20"/>
      <c r="AI76" s="20"/>
      <c r="AJ76" s="20"/>
    </row>
    <row r="77" spans="1:38" s="182" customFormat="1" x14ac:dyDescent="0.25">
      <c r="A77" s="182" t="s">
        <v>22</v>
      </c>
      <c r="B77" s="183"/>
      <c r="C77" s="183"/>
      <c r="D77" s="183"/>
      <c r="E77" s="183"/>
      <c r="F77" s="183"/>
      <c r="G77" s="183"/>
      <c r="H77" s="183"/>
      <c r="I77" s="183"/>
      <c r="J77" s="183"/>
      <c r="K77" s="183"/>
      <c r="L77" s="183"/>
      <c r="M77" s="183"/>
      <c r="N77" s="165">
        <v>4.47</v>
      </c>
      <c r="O77" s="183"/>
      <c r="P77" s="183"/>
      <c r="Q77" s="165">
        <v>4.42</v>
      </c>
      <c r="R77" s="165">
        <v>4.3899999999999997</v>
      </c>
      <c r="S77" s="165">
        <v>4.2</v>
      </c>
      <c r="T77" s="165">
        <v>4.21</v>
      </c>
      <c r="U77" s="165">
        <v>4.24</v>
      </c>
      <c r="V77" s="165">
        <v>4.05</v>
      </c>
      <c r="W77" s="165">
        <v>4.42</v>
      </c>
      <c r="X77" s="165">
        <v>4.49</v>
      </c>
      <c r="Y77" s="165">
        <v>4.16</v>
      </c>
      <c r="Z77" s="165">
        <v>3.73</v>
      </c>
      <c r="AA77" s="183"/>
      <c r="AB77" s="183"/>
      <c r="AC77" s="183"/>
      <c r="AD77" s="183"/>
      <c r="AE77" s="183"/>
      <c r="AF77" s="165">
        <v>1.8</v>
      </c>
      <c r="AG77" s="183"/>
      <c r="AH77" s="183"/>
      <c r="AI77" s="183"/>
      <c r="AJ77" s="183"/>
      <c r="AK77" s="183"/>
      <c r="AL77" s="183"/>
    </row>
    <row r="78" spans="1:38" s="184" customFormat="1" x14ac:dyDescent="0.25">
      <c r="A78" s="184" t="s">
        <v>23</v>
      </c>
      <c r="B78" s="185"/>
      <c r="C78" s="185"/>
      <c r="D78" s="185"/>
      <c r="E78" s="185"/>
      <c r="F78" s="185"/>
      <c r="G78" s="185"/>
      <c r="H78" s="185"/>
      <c r="I78" s="185"/>
      <c r="J78" s="185"/>
      <c r="K78" s="185"/>
      <c r="L78" s="185"/>
      <c r="M78" s="185"/>
      <c r="N78" s="166">
        <v>0.38</v>
      </c>
      <c r="O78" s="185"/>
      <c r="P78" s="185"/>
      <c r="Q78" s="166">
        <v>0.71</v>
      </c>
      <c r="R78" s="166">
        <v>0.56999999999999995</v>
      </c>
      <c r="S78" s="166">
        <v>0.73</v>
      </c>
      <c r="T78" s="166">
        <v>0.75</v>
      </c>
      <c r="U78" s="166">
        <v>0.66</v>
      </c>
      <c r="V78" s="166">
        <v>0.92</v>
      </c>
      <c r="W78" s="166">
        <v>0.53</v>
      </c>
      <c r="X78" s="166">
        <v>0.54</v>
      </c>
      <c r="Y78" s="166">
        <v>0.61</v>
      </c>
      <c r="Z78" s="166">
        <v>0.8</v>
      </c>
      <c r="AA78" s="185"/>
      <c r="AB78" s="185"/>
      <c r="AC78" s="185"/>
      <c r="AD78" s="185"/>
      <c r="AE78" s="185"/>
      <c r="AF78" s="166">
        <v>0.9</v>
      </c>
      <c r="AG78" s="185"/>
      <c r="AH78" s="185"/>
      <c r="AI78" s="185"/>
      <c r="AJ78" s="185"/>
      <c r="AK78" s="185"/>
      <c r="AL78" s="185"/>
    </row>
    <row r="79" spans="1:38" s="21" customFormat="1" x14ac:dyDescent="0.25">
      <c r="A79" s="21" t="s">
        <v>201</v>
      </c>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1">
        <v>1</v>
      </c>
      <c r="AD79" s="1">
        <v>182</v>
      </c>
      <c r="AE79" s="22"/>
      <c r="AF79" s="22"/>
      <c r="AG79" s="1">
        <v>11</v>
      </c>
      <c r="AH79" s="22"/>
      <c r="AI79" s="1">
        <v>33</v>
      </c>
      <c r="AJ79" s="22"/>
      <c r="AK79" s="22"/>
      <c r="AL79" s="22"/>
    </row>
    <row r="80" spans="1:38" s="21" customFormat="1" x14ac:dyDescent="0.25">
      <c r="A80" s="21" t="s">
        <v>203</v>
      </c>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row>
    <row r="81" spans="1:38" s="21" customFormat="1" x14ac:dyDescent="0.25">
      <c r="A81" s="21" t="s">
        <v>188</v>
      </c>
      <c r="B81" s="22"/>
      <c r="C81" s="1">
        <v>1</v>
      </c>
      <c r="D81" s="1">
        <v>0</v>
      </c>
      <c r="E81" s="1">
        <v>10</v>
      </c>
      <c r="F81" s="1">
        <v>9</v>
      </c>
      <c r="G81" s="1">
        <v>15</v>
      </c>
      <c r="H81" s="1">
        <v>18</v>
      </c>
      <c r="I81" s="1">
        <v>12</v>
      </c>
      <c r="J81" s="1">
        <v>9</v>
      </c>
      <c r="K81" s="1">
        <v>7</v>
      </c>
      <c r="L81" s="1">
        <v>6</v>
      </c>
      <c r="M81" s="1">
        <v>41</v>
      </c>
      <c r="N81" s="22"/>
      <c r="O81" s="22"/>
      <c r="P81" s="22"/>
      <c r="Q81" s="22"/>
      <c r="R81" s="22"/>
      <c r="S81" s="22"/>
      <c r="T81" s="22"/>
      <c r="U81" s="22"/>
      <c r="V81" s="22"/>
      <c r="W81" s="22"/>
      <c r="X81" s="22"/>
      <c r="Y81" s="22"/>
      <c r="Z81" s="22"/>
      <c r="AA81" s="1">
        <v>34</v>
      </c>
      <c r="AB81" s="22"/>
      <c r="AC81" s="1">
        <v>4</v>
      </c>
      <c r="AD81" s="1">
        <v>42</v>
      </c>
      <c r="AE81" s="22"/>
      <c r="AF81" s="22"/>
      <c r="AG81" s="1">
        <v>20</v>
      </c>
      <c r="AH81" s="22"/>
      <c r="AI81" s="1">
        <v>129</v>
      </c>
      <c r="AJ81" s="1">
        <v>8</v>
      </c>
      <c r="AK81" s="22"/>
      <c r="AL81" s="22"/>
    </row>
    <row r="82" spans="1:38" s="21" customFormat="1" x14ac:dyDescent="0.25">
      <c r="A82" s="21" t="s">
        <v>189</v>
      </c>
      <c r="B82" s="22"/>
      <c r="C82" s="1">
        <v>20</v>
      </c>
      <c r="D82" s="1">
        <v>15</v>
      </c>
      <c r="E82" s="1">
        <v>21</v>
      </c>
      <c r="F82" s="1">
        <v>23</v>
      </c>
      <c r="G82" s="1">
        <v>36</v>
      </c>
      <c r="H82" s="1">
        <v>39</v>
      </c>
      <c r="I82" s="1">
        <v>72</v>
      </c>
      <c r="J82" s="1">
        <v>29</v>
      </c>
      <c r="K82" s="1">
        <v>27</v>
      </c>
      <c r="L82" s="1">
        <v>25</v>
      </c>
      <c r="M82" s="1">
        <v>61</v>
      </c>
      <c r="N82" s="22"/>
      <c r="O82" s="22"/>
      <c r="P82" s="22"/>
      <c r="Q82" s="22"/>
      <c r="R82" s="22"/>
      <c r="S82" s="22"/>
      <c r="T82" s="22"/>
      <c r="U82" s="22"/>
      <c r="V82" s="22"/>
      <c r="W82" s="22"/>
      <c r="X82" s="22"/>
      <c r="Y82" s="22"/>
      <c r="Z82" s="22"/>
      <c r="AA82" s="1">
        <v>125</v>
      </c>
      <c r="AB82" s="22"/>
      <c r="AC82" s="1">
        <v>9</v>
      </c>
      <c r="AD82" s="22"/>
      <c r="AE82" s="22"/>
      <c r="AF82" s="22"/>
      <c r="AG82" s="1">
        <v>79</v>
      </c>
      <c r="AH82" s="22"/>
      <c r="AI82" s="1">
        <v>55</v>
      </c>
      <c r="AJ82" s="1">
        <v>29</v>
      </c>
      <c r="AK82" s="22"/>
      <c r="AL82" s="22"/>
    </row>
    <row r="83" spans="1:38" s="21" customFormat="1" x14ac:dyDescent="0.25">
      <c r="A83" s="21" t="s">
        <v>190</v>
      </c>
      <c r="B83" s="22"/>
      <c r="C83" s="1">
        <v>202</v>
      </c>
      <c r="D83" s="1">
        <v>208</v>
      </c>
      <c r="E83" s="1">
        <v>192</v>
      </c>
      <c r="F83" s="1">
        <v>189</v>
      </c>
      <c r="G83" s="1">
        <v>169</v>
      </c>
      <c r="H83" s="1">
        <v>165</v>
      </c>
      <c r="I83" s="1">
        <v>137</v>
      </c>
      <c r="J83" s="1">
        <v>182</v>
      </c>
      <c r="K83" s="1">
        <v>188</v>
      </c>
      <c r="L83" s="1">
        <v>191</v>
      </c>
      <c r="M83" s="1">
        <v>120</v>
      </c>
      <c r="N83" s="22"/>
      <c r="O83" s="22"/>
      <c r="P83" s="22"/>
      <c r="Q83" s="22"/>
      <c r="R83" s="22"/>
      <c r="S83" s="22"/>
      <c r="T83" s="22"/>
      <c r="U83" s="22"/>
      <c r="V83" s="22"/>
      <c r="W83" s="22"/>
      <c r="X83" s="22"/>
      <c r="Y83" s="22"/>
      <c r="Z83" s="22"/>
      <c r="AA83" s="1">
        <v>15</v>
      </c>
      <c r="AB83" s="22"/>
      <c r="AD83" s="22"/>
      <c r="AE83" s="22"/>
      <c r="AF83" s="22"/>
      <c r="AG83" s="1">
        <v>109</v>
      </c>
      <c r="AH83" s="22"/>
      <c r="AI83" s="22"/>
      <c r="AJ83" s="1">
        <v>161</v>
      </c>
      <c r="AK83" s="22"/>
      <c r="AL83" s="22"/>
    </row>
    <row r="84" spans="1:38" s="21" customFormat="1" x14ac:dyDescent="0.25">
      <c r="A84" s="21" t="s">
        <v>191</v>
      </c>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1">
        <v>2</v>
      </c>
      <c r="AB84" s="22"/>
      <c r="AC84" s="22"/>
      <c r="AD84" s="22"/>
      <c r="AE84" s="22"/>
      <c r="AF84" s="22"/>
      <c r="AG84" s="22"/>
      <c r="AH84" s="22"/>
      <c r="AI84" s="22"/>
      <c r="AJ84" s="1">
        <v>18</v>
      </c>
      <c r="AK84" s="22"/>
      <c r="AL84" s="22"/>
    </row>
    <row r="85" spans="1:38" s="22" customFormat="1" x14ac:dyDescent="0.25">
      <c r="A85" s="21" t="s">
        <v>192</v>
      </c>
      <c r="AA85" s="1">
        <v>14</v>
      </c>
    </row>
    <row r="86" spans="1:38" s="22" customFormat="1" x14ac:dyDescent="0.25">
      <c r="A86" s="21" t="s">
        <v>198</v>
      </c>
      <c r="AA86" s="1">
        <v>26</v>
      </c>
    </row>
    <row r="87" spans="1:38" s="22" customFormat="1" x14ac:dyDescent="0.25">
      <c r="A87" s="21" t="s">
        <v>199</v>
      </c>
      <c r="AA87" s="1">
        <v>6</v>
      </c>
    </row>
    <row r="88" spans="1:38" s="187" customFormat="1" x14ac:dyDescent="0.25">
      <c r="A88" s="186" t="s">
        <v>195</v>
      </c>
      <c r="AG88" s="26">
        <v>3</v>
      </c>
      <c r="AI88" s="26">
        <v>6</v>
      </c>
      <c r="AJ88" s="26">
        <v>6</v>
      </c>
    </row>
    <row r="89" spans="1:38" s="22" customFormat="1" x14ac:dyDescent="0.25">
      <c r="A89" s="21" t="s">
        <v>225</v>
      </c>
      <c r="AC89" s="167">
        <v>0.13</v>
      </c>
      <c r="AD89" s="167">
        <v>0.79</v>
      </c>
      <c r="AG89" s="167">
        <v>0.08</v>
      </c>
      <c r="AI89" s="167">
        <v>0.18</v>
      </c>
    </row>
    <row r="90" spans="1:38" s="22" customFormat="1" x14ac:dyDescent="0.25">
      <c r="A90" s="21" t="s">
        <v>226</v>
      </c>
    </row>
    <row r="91" spans="1:38" s="21" customFormat="1" x14ac:dyDescent="0.25">
      <c r="A91" s="21" t="s">
        <v>217</v>
      </c>
      <c r="B91" s="22"/>
      <c r="C91" s="170">
        <v>0</v>
      </c>
      <c r="D91" s="170">
        <v>0</v>
      </c>
      <c r="E91" s="170">
        <v>0.04</v>
      </c>
      <c r="F91" s="170">
        <v>7.0000000000000007E-2</v>
      </c>
      <c r="G91" s="170">
        <v>0.08</v>
      </c>
      <c r="H91" s="170">
        <v>5.2999999999999999E-2</v>
      </c>
      <c r="I91" s="170">
        <v>5.2999999999999999E-2</v>
      </c>
      <c r="J91" s="170">
        <v>3.7999999999999999E-2</v>
      </c>
      <c r="K91" s="170">
        <v>0.03</v>
      </c>
      <c r="L91" s="170">
        <v>0.03</v>
      </c>
      <c r="M91" s="170">
        <v>0.18</v>
      </c>
      <c r="N91" s="22"/>
      <c r="O91" s="22"/>
      <c r="P91" s="22"/>
      <c r="Q91" s="22"/>
      <c r="R91" s="22"/>
      <c r="S91" s="22"/>
      <c r="T91" s="22"/>
      <c r="U91" s="22"/>
      <c r="V91" s="22"/>
      <c r="W91" s="22"/>
      <c r="X91" s="22"/>
      <c r="Y91" s="22"/>
      <c r="Z91" s="22"/>
      <c r="AA91" s="169">
        <v>0.17</v>
      </c>
      <c r="AB91" s="22"/>
      <c r="AC91" s="167">
        <v>0.23</v>
      </c>
      <c r="AD91" s="167">
        <v>0.21</v>
      </c>
      <c r="AE91" s="22"/>
      <c r="AF91" s="22"/>
      <c r="AG91" s="167">
        <v>0.11</v>
      </c>
      <c r="AH91" s="22"/>
      <c r="AI91" s="167">
        <v>0.5</v>
      </c>
      <c r="AJ91" s="167">
        <v>0.05</v>
      </c>
      <c r="AK91" s="22"/>
      <c r="AL91" s="22"/>
    </row>
    <row r="92" spans="1:38" s="21" customFormat="1" x14ac:dyDescent="0.25">
      <c r="A92" s="21" t="s">
        <v>218</v>
      </c>
      <c r="B92" s="22"/>
      <c r="C92" s="170">
        <v>0.09</v>
      </c>
      <c r="D92" s="170">
        <v>7.0000000000000007E-2</v>
      </c>
      <c r="E92" s="170">
        <v>0.09</v>
      </c>
      <c r="F92" s="170">
        <v>0.16</v>
      </c>
      <c r="G92" s="170">
        <v>0.18</v>
      </c>
      <c r="H92" s="170">
        <v>0.33</v>
      </c>
      <c r="I92" s="170">
        <v>0.35199999999999998</v>
      </c>
      <c r="J92" s="170">
        <v>0.13700000000000001</v>
      </c>
      <c r="K92" s="170">
        <v>0.12</v>
      </c>
      <c r="L92" s="170">
        <v>0.11</v>
      </c>
      <c r="M92" s="170">
        <v>0.27</v>
      </c>
      <c r="N92" s="22"/>
      <c r="O92" s="22"/>
      <c r="P92" s="22"/>
      <c r="Q92" s="22"/>
      <c r="R92" s="22"/>
      <c r="S92" s="22"/>
      <c r="T92" s="22"/>
      <c r="U92" s="22"/>
      <c r="V92" s="22"/>
      <c r="W92" s="22"/>
      <c r="X92" s="22"/>
      <c r="Y92" s="22"/>
      <c r="Z92" s="22"/>
      <c r="AA92" s="169">
        <v>0.5</v>
      </c>
      <c r="AB92" s="22"/>
      <c r="AC92" s="167">
        <v>0.65</v>
      </c>
      <c r="AD92" s="22"/>
      <c r="AE92" s="22"/>
      <c r="AF92" s="22"/>
      <c r="AG92" s="167">
        <v>0.33</v>
      </c>
      <c r="AH92" s="22"/>
      <c r="AI92" s="167">
        <v>0.27</v>
      </c>
      <c r="AJ92" s="167">
        <v>0.15</v>
      </c>
      <c r="AK92" s="22"/>
      <c r="AL92" s="22"/>
    </row>
    <row r="93" spans="1:38" s="21" customFormat="1" x14ac:dyDescent="0.25">
      <c r="A93" s="21" t="s">
        <v>219</v>
      </c>
      <c r="B93" s="22"/>
      <c r="C93" s="170">
        <v>0.91</v>
      </c>
      <c r="D93" s="170">
        <v>0.93</v>
      </c>
      <c r="E93" s="170">
        <v>0.86</v>
      </c>
      <c r="F93" s="170">
        <v>0.77</v>
      </c>
      <c r="G93" s="170">
        <v>0.74</v>
      </c>
      <c r="H93" s="170">
        <v>0.62</v>
      </c>
      <c r="I93" s="170">
        <v>0.59499999999999997</v>
      </c>
      <c r="J93" s="170">
        <v>0.82799999999999996</v>
      </c>
      <c r="K93" s="170">
        <v>0.85</v>
      </c>
      <c r="L93" s="170">
        <v>0.86</v>
      </c>
      <c r="M93" s="170">
        <v>0.54</v>
      </c>
      <c r="N93" s="22"/>
      <c r="O93" s="22"/>
      <c r="P93" s="22"/>
      <c r="Q93" s="22"/>
      <c r="R93" s="22"/>
      <c r="S93" s="22"/>
      <c r="T93" s="22"/>
      <c r="U93" s="22"/>
      <c r="V93" s="22"/>
      <c r="W93" s="22"/>
      <c r="X93" s="22"/>
      <c r="Y93" s="22"/>
      <c r="Z93" s="22"/>
      <c r="AA93" s="169">
        <v>0.04</v>
      </c>
      <c r="AB93" s="22"/>
      <c r="AD93" s="22"/>
      <c r="AE93" s="22"/>
      <c r="AF93" s="22"/>
      <c r="AG93" s="167">
        <v>0.45</v>
      </c>
      <c r="AH93" s="22"/>
      <c r="AI93" s="22"/>
      <c r="AJ93" s="167">
        <v>0.71</v>
      </c>
      <c r="AK93" s="22"/>
      <c r="AL93" s="22"/>
    </row>
    <row r="94" spans="1:38" s="21" customFormat="1" x14ac:dyDescent="0.25">
      <c r="A94" s="21" t="s">
        <v>220</v>
      </c>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169">
        <v>0.02</v>
      </c>
      <c r="AB94" s="22"/>
      <c r="AC94" s="22"/>
      <c r="AD94" s="22"/>
      <c r="AE94" s="22"/>
      <c r="AF94" s="22"/>
      <c r="AG94" s="22"/>
      <c r="AH94" s="22"/>
      <c r="AI94" s="22"/>
      <c r="AJ94" s="167">
        <v>0.05</v>
      </c>
      <c r="AK94" s="22"/>
      <c r="AL94" s="22"/>
    </row>
    <row r="95" spans="1:38" s="22" customFormat="1" x14ac:dyDescent="0.25">
      <c r="A95" s="21" t="s">
        <v>221</v>
      </c>
      <c r="AA95" s="169">
        <v>0.06</v>
      </c>
    </row>
    <row r="96" spans="1:38" s="22" customFormat="1" x14ac:dyDescent="0.25">
      <c r="A96" s="21" t="s">
        <v>222</v>
      </c>
      <c r="AA96" s="169">
        <v>0.16</v>
      </c>
    </row>
    <row r="97" spans="1:36" s="22" customFormat="1" x14ac:dyDescent="0.25">
      <c r="A97" s="21" t="s">
        <v>223</v>
      </c>
      <c r="AA97" s="169">
        <v>0.03</v>
      </c>
    </row>
    <row r="98" spans="1:36" s="22" customFormat="1" x14ac:dyDescent="0.25">
      <c r="A98" s="23" t="s">
        <v>224</v>
      </c>
      <c r="AG98" s="168">
        <v>0.02</v>
      </c>
      <c r="AI98" s="167">
        <v>0.04</v>
      </c>
      <c r="AJ98" s="168">
        <v>0.03</v>
      </c>
    </row>
    <row r="101" spans="1:36" x14ac:dyDescent="0.25">
      <c r="C101" t="s">
        <v>113</v>
      </c>
      <c r="D101" t="s">
        <v>114</v>
      </c>
      <c r="E101" t="s">
        <v>115</v>
      </c>
    </row>
    <row r="102" spans="1:36" x14ac:dyDescent="0.25">
      <c r="B102" t="s">
        <v>231</v>
      </c>
    </row>
  </sheetData>
  <sortState xmlns:xlrd2="http://schemas.microsoft.com/office/spreadsheetml/2017/richdata2" ref="A2:R8">
    <sortCondition ref="N2:N8"/>
    <sortCondition ref="O2:O8"/>
    <sortCondition ref="P2:P8"/>
  </sortState>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Table 1</vt:lpstr>
      <vt:lpstr>Table 2</vt:lpstr>
      <vt:lpstr>Table 3</vt:lpstr>
      <vt:lpstr>Table 4-5</vt:lpstr>
      <vt:lpstr>Table 6-7</vt:lpstr>
      <vt:lpstr>Figures</vt:lpstr>
      <vt:lpstr>Data</vt:lpstr>
      <vt:lpstr>Figures!Print_Area</vt:lpstr>
      <vt:lpstr>'Table 1'!Print_Area</vt:lpstr>
      <vt:lpstr>'Table 2'!Print_Area</vt:lpstr>
      <vt:lpstr>'Table 3'!Print_Area</vt:lpstr>
      <vt:lpstr>'Table 4-5'!Print_Area</vt:lpstr>
      <vt:lpstr>'Table 6-7'!Print_Area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Lindsey</dc:creator>
  <cp:lastModifiedBy>Lindsey McGowen</cp:lastModifiedBy>
  <cp:lastPrinted>2018-07-05T16:42:50Z</cp:lastPrinted>
  <dcterms:created xsi:type="dcterms:W3CDTF">2018-01-05T14:51:13Z</dcterms:created>
  <dcterms:modified xsi:type="dcterms:W3CDTF">2026-05-13T20:09:00Z</dcterms:modified>
</cp:coreProperties>
</file>